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Pol'!$A$1:$T$153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0" i="12" l="1"/>
  <c r="G141" i="12"/>
  <c r="AB143" i="12" l="1"/>
  <c r="F39" i="1" s="1"/>
  <c r="AZ52" i="12"/>
  <c r="AZ37" i="12"/>
  <c r="AZ30" i="12"/>
  <c r="AZ29" i="12"/>
  <c r="AZ28" i="12"/>
  <c r="AZ27" i="12"/>
  <c r="G9" i="12"/>
  <c r="H9" i="12"/>
  <c r="J9" i="12"/>
  <c r="L9" i="12"/>
  <c r="N9" i="12"/>
  <c r="P9" i="12"/>
  <c r="T9" i="12"/>
  <c r="G11" i="12"/>
  <c r="L11" i="12" s="1"/>
  <c r="H11" i="12"/>
  <c r="J11" i="12"/>
  <c r="N11" i="12"/>
  <c r="P11" i="12"/>
  <c r="T11" i="12"/>
  <c r="G12" i="12"/>
  <c r="L12" i="12" s="1"/>
  <c r="H12" i="12"/>
  <c r="J12" i="12"/>
  <c r="N12" i="12"/>
  <c r="P12" i="12"/>
  <c r="P8" i="12" s="1"/>
  <c r="T12" i="12"/>
  <c r="G14" i="12"/>
  <c r="H14" i="12"/>
  <c r="J14" i="12"/>
  <c r="N14" i="12"/>
  <c r="N13" i="12" s="1"/>
  <c r="P14" i="12"/>
  <c r="T14" i="12"/>
  <c r="G15" i="12"/>
  <c r="L15" i="12" s="1"/>
  <c r="H15" i="12"/>
  <c r="J15" i="12"/>
  <c r="N15" i="12"/>
  <c r="P15" i="12"/>
  <c r="T15" i="12"/>
  <c r="G17" i="12"/>
  <c r="L17" i="12" s="1"/>
  <c r="H17" i="12"/>
  <c r="J17" i="12"/>
  <c r="N17" i="12"/>
  <c r="P17" i="12"/>
  <c r="T17" i="12"/>
  <c r="G18" i="12"/>
  <c r="G16" i="12" s="1"/>
  <c r="H18" i="12"/>
  <c r="J18" i="12"/>
  <c r="N18" i="12"/>
  <c r="P18" i="12"/>
  <c r="T18" i="12"/>
  <c r="G19" i="12"/>
  <c r="L19" i="12" s="1"/>
  <c r="H19" i="12"/>
  <c r="J19" i="12"/>
  <c r="N19" i="12"/>
  <c r="P19" i="12"/>
  <c r="T19" i="12"/>
  <c r="G21" i="12"/>
  <c r="L21" i="12" s="1"/>
  <c r="H21" i="12"/>
  <c r="J21" i="12"/>
  <c r="N21" i="12"/>
  <c r="P21" i="12"/>
  <c r="T21" i="12"/>
  <c r="G23" i="12"/>
  <c r="L23" i="12" s="1"/>
  <c r="H23" i="12"/>
  <c r="J23" i="12"/>
  <c r="N23" i="12"/>
  <c r="P23" i="12"/>
  <c r="T23" i="12"/>
  <c r="G24" i="12"/>
  <c r="L24" i="12" s="1"/>
  <c r="H24" i="12"/>
  <c r="J24" i="12"/>
  <c r="N24" i="12"/>
  <c r="P24" i="12"/>
  <c r="T24" i="12"/>
  <c r="G25" i="12"/>
  <c r="L25" i="12" s="1"/>
  <c r="H25" i="12"/>
  <c r="J25" i="12"/>
  <c r="N25" i="12"/>
  <c r="P25" i="12"/>
  <c r="T25" i="12"/>
  <c r="G26" i="12"/>
  <c r="L26" i="12" s="1"/>
  <c r="H26" i="12"/>
  <c r="J26" i="12"/>
  <c r="N26" i="12"/>
  <c r="P26" i="12"/>
  <c r="T26" i="12"/>
  <c r="G32" i="12"/>
  <c r="L32" i="12" s="1"/>
  <c r="H32" i="12"/>
  <c r="J32" i="12"/>
  <c r="N32" i="12"/>
  <c r="P32" i="12"/>
  <c r="T32" i="12"/>
  <c r="G33" i="12"/>
  <c r="L33" i="12" s="1"/>
  <c r="H33" i="12"/>
  <c r="J33" i="12"/>
  <c r="N33" i="12"/>
  <c r="P33" i="12"/>
  <c r="T33" i="12"/>
  <c r="G34" i="12"/>
  <c r="L34" i="12" s="1"/>
  <c r="H34" i="12"/>
  <c r="J34" i="12"/>
  <c r="N34" i="12"/>
  <c r="P34" i="12"/>
  <c r="T34" i="12"/>
  <c r="G35" i="12"/>
  <c r="L35" i="12" s="1"/>
  <c r="H35" i="12"/>
  <c r="J35" i="12"/>
  <c r="N35" i="12"/>
  <c r="P35" i="12"/>
  <c r="T35" i="12"/>
  <c r="G36" i="12"/>
  <c r="L36" i="12" s="1"/>
  <c r="H36" i="12"/>
  <c r="J36" i="12"/>
  <c r="N36" i="12"/>
  <c r="P36" i="12"/>
  <c r="T36" i="12"/>
  <c r="G38" i="12"/>
  <c r="L38" i="12" s="1"/>
  <c r="H38" i="12"/>
  <c r="J38" i="12"/>
  <c r="N38" i="12"/>
  <c r="P38" i="12"/>
  <c r="T38" i="12"/>
  <c r="G40" i="12"/>
  <c r="L40" i="12" s="1"/>
  <c r="H40" i="12"/>
  <c r="J40" i="12"/>
  <c r="N40" i="12"/>
  <c r="P40" i="12"/>
  <c r="T40" i="12"/>
  <c r="G42" i="12"/>
  <c r="L42" i="12" s="1"/>
  <c r="H42" i="12"/>
  <c r="J42" i="12"/>
  <c r="N42" i="12"/>
  <c r="P42" i="12"/>
  <c r="T42" i="12"/>
  <c r="G44" i="12"/>
  <c r="L44" i="12" s="1"/>
  <c r="H44" i="12"/>
  <c r="J44" i="12"/>
  <c r="N44" i="12"/>
  <c r="P44" i="12"/>
  <c r="T44" i="12"/>
  <c r="G45" i="12"/>
  <c r="L45" i="12" s="1"/>
  <c r="H45" i="12"/>
  <c r="J45" i="12"/>
  <c r="N45" i="12"/>
  <c r="P45" i="12"/>
  <c r="T45" i="12"/>
  <c r="G47" i="12"/>
  <c r="L47" i="12" s="1"/>
  <c r="H47" i="12"/>
  <c r="J47" i="12"/>
  <c r="N47" i="12"/>
  <c r="P47" i="12"/>
  <c r="T47" i="12"/>
  <c r="G48" i="12"/>
  <c r="L48" i="12" s="1"/>
  <c r="H48" i="12"/>
  <c r="J48" i="12"/>
  <c r="N48" i="12"/>
  <c r="P48" i="12"/>
  <c r="T48" i="12"/>
  <c r="G49" i="12"/>
  <c r="L49" i="12" s="1"/>
  <c r="H49" i="12"/>
  <c r="J49" i="12"/>
  <c r="N49" i="12"/>
  <c r="P49" i="12"/>
  <c r="T49" i="12"/>
  <c r="G50" i="12"/>
  <c r="H50" i="12"/>
  <c r="J50" i="12"/>
  <c r="N50" i="12"/>
  <c r="P50" i="12"/>
  <c r="T50" i="12"/>
  <c r="G51" i="12"/>
  <c r="L51" i="12" s="1"/>
  <c r="H51" i="12"/>
  <c r="J51" i="12"/>
  <c r="N51" i="12"/>
  <c r="P51" i="12"/>
  <c r="T51" i="12"/>
  <c r="G53" i="12"/>
  <c r="L53" i="12" s="1"/>
  <c r="H53" i="12"/>
  <c r="J53" i="12"/>
  <c r="N53" i="12"/>
  <c r="P53" i="12"/>
  <c r="T53" i="12"/>
  <c r="G55" i="12"/>
  <c r="L55" i="12" s="1"/>
  <c r="L54" i="12" s="1"/>
  <c r="H55" i="12"/>
  <c r="H54" i="12" s="1"/>
  <c r="G54" i="1" s="1"/>
  <c r="J55" i="12"/>
  <c r="J54" i="12" s="1"/>
  <c r="H54" i="1" s="1"/>
  <c r="N55" i="12"/>
  <c r="N54" i="12" s="1"/>
  <c r="P55" i="12"/>
  <c r="P54" i="12" s="1"/>
  <c r="T55" i="12"/>
  <c r="T54" i="12" s="1"/>
  <c r="G58" i="12"/>
  <c r="L58" i="12" s="1"/>
  <c r="H58" i="12"/>
  <c r="J58" i="12"/>
  <c r="N58" i="12"/>
  <c r="P58" i="12"/>
  <c r="T58" i="12"/>
  <c r="G59" i="12"/>
  <c r="H59" i="12"/>
  <c r="J59" i="12"/>
  <c r="L59" i="12"/>
  <c r="N59" i="12"/>
  <c r="P59" i="12"/>
  <c r="T59" i="12"/>
  <c r="G60" i="12"/>
  <c r="H60" i="12"/>
  <c r="J60" i="12"/>
  <c r="N60" i="12"/>
  <c r="P60" i="12"/>
  <c r="T60" i="12"/>
  <c r="G61" i="12"/>
  <c r="L61" i="12" s="1"/>
  <c r="H61" i="12"/>
  <c r="J61" i="12"/>
  <c r="N61" i="12"/>
  <c r="P61" i="12"/>
  <c r="T61" i="12"/>
  <c r="G62" i="12"/>
  <c r="L62" i="12" s="1"/>
  <c r="H62" i="12"/>
  <c r="J62" i="12"/>
  <c r="J57" i="12" s="1"/>
  <c r="H55" i="1" s="1"/>
  <c r="N62" i="12"/>
  <c r="P62" i="12"/>
  <c r="T62" i="12"/>
  <c r="G63" i="12"/>
  <c r="L63" i="12" s="1"/>
  <c r="H63" i="12"/>
  <c r="J63" i="12"/>
  <c r="N63" i="12"/>
  <c r="P63" i="12"/>
  <c r="T63" i="12"/>
  <c r="G64" i="12"/>
  <c r="L64" i="12" s="1"/>
  <c r="H64" i="12"/>
  <c r="J64" i="12"/>
  <c r="N64" i="12"/>
  <c r="P64" i="12"/>
  <c r="T64" i="12"/>
  <c r="G65" i="12"/>
  <c r="L65" i="12" s="1"/>
  <c r="H65" i="12"/>
  <c r="J65" i="12"/>
  <c r="N65" i="12"/>
  <c r="P65" i="12"/>
  <c r="T65" i="12"/>
  <c r="G67" i="12"/>
  <c r="L67" i="12" s="1"/>
  <c r="H67" i="12"/>
  <c r="J67" i="12"/>
  <c r="N67" i="12"/>
  <c r="P67" i="12"/>
  <c r="T67" i="12"/>
  <c r="G68" i="12"/>
  <c r="H68" i="12"/>
  <c r="J68" i="12"/>
  <c r="N68" i="12"/>
  <c r="P68" i="12"/>
  <c r="T68" i="12"/>
  <c r="G69" i="12"/>
  <c r="L69" i="12" s="1"/>
  <c r="H69" i="12"/>
  <c r="J69" i="12"/>
  <c r="N69" i="12"/>
  <c r="P69" i="12"/>
  <c r="T69" i="12"/>
  <c r="G70" i="12"/>
  <c r="L70" i="12" s="1"/>
  <c r="H70" i="12"/>
  <c r="J70" i="12"/>
  <c r="J66" i="12" s="1"/>
  <c r="H56" i="1" s="1"/>
  <c r="N70" i="12"/>
  <c r="P70" i="12"/>
  <c r="T70" i="12"/>
  <c r="G71" i="12"/>
  <c r="L71" i="12" s="1"/>
  <c r="H71" i="12"/>
  <c r="J71" i="12"/>
  <c r="N71" i="12"/>
  <c r="P71" i="12"/>
  <c r="T71" i="12"/>
  <c r="G72" i="12"/>
  <c r="L72" i="12" s="1"/>
  <c r="H72" i="12"/>
  <c r="J72" i="12"/>
  <c r="N72" i="12"/>
  <c r="P72" i="12"/>
  <c r="T72" i="12"/>
  <c r="G73" i="12"/>
  <c r="L73" i="12" s="1"/>
  <c r="H73" i="12"/>
  <c r="J73" i="12"/>
  <c r="N73" i="12"/>
  <c r="P73" i="12"/>
  <c r="T73" i="12"/>
  <c r="G75" i="12"/>
  <c r="H75" i="12"/>
  <c r="J75" i="12"/>
  <c r="L75" i="12"/>
  <c r="N75" i="12"/>
  <c r="P75" i="12"/>
  <c r="T75" i="12"/>
  <c r="G76" i="12"/>
  <c r="H76" i="12"/>
  <c r="J76" i="12"/>
  <c r="N76" i="12"/>
  <c r="P76" i="12"/>
  <c r="T76" i="12"/>
  <c r="G77" i="12"/>
  <c r="L77" i="12" s="1"/>
  <c r="H77" i="12"/>
  <c r="J77" i="12"/>
  <c r="N77" i="12"/>
  <c r="P77" i="12"/>
  <c r="T77" i="12"/>
  <c r="G78" i="12"/>
  <c r="L78" i="12" s="1"/>
  <c r="H78" i="12"/>
  <c r="J78" i="12"/>
  <c r="N78" i="12"/>
  <c r="P78" i="12"/>
  <c r="T78" i="12"/>
  <c r="G79" i="12"/>
  <c r="L79" i="12" s="1"/>
  <c r="H79" i="12"/>
  <c r="J79" i="12"/>
  <c r="N79" i="12"/>
  <c r="P79" i="12"/>
  <c r="T79" i="12"/>
  <c r="G80" i="12"/>
  <c r="L80" i="12" s="1"/>
  <c r="H80" i="12"/>
  <c r="J80" i="12"/>
  <c r="N80" i="12"/>
  <c r="P80" i="12"/>
  <c r="T80" i="12"/>
  <c r="G81" i="12"/>
  <c r="L81" i="12" s="1"/>
  <c r="H81" i="12"/>
  <c r="J81" i="12"/>
  <c r="N81" i="12"/>
  <c r="P81" i="12"/>
  <c r="T81" i="12"/>
  <c r="G82" i="12"/>
  <c r="L82" i="12" s="1"/>
  <c r="H82" i="12"/>
  <c r="J82" i="12"/>
  <c r="N82" i="12"/>
  <c r="P82" i="12"/>
  <c r="T82" i="12"/>
  <c r="G83" i="12"/>
  <c r="L83" i="12" s="1"/>
  <c r="H83" i="12"/>
  <c r="J83" i="12"/>
  <c r="N83" i="12"/>
  <c r="P83" i="12"/>
  <c r="T83" i="12"/>
  <c r="G84" i="12"/>
  <c r="L84" i="12" s="1"/>
  <c r="H84" i="12"/>
  <c r="J84" i="12"/>
  <c r="N84" i="12"/>
  <c r="P84" i="12"/>
  <c r="T84" i="12"/>
  <c r="G85" i="12"/>
  <c r="L85" i="12" s="1"/>
  <c r="H85" i="12"/>
  <c r="J85" i="12"/>
  <c r="N85" i="12"/>
  <c r="P85" i="12"/>
  <c r="T85" i="12"/>
  <c r="G86" i="12"/>
  <c r="L86" i="12" s="1"/>
  <c r="H86" i="12"/>
  <c r="J86" i="12"/>
  <c r="N86" i="12"/>
  <c r="P86" i="12"/>
  <c r="T86" i="12"/>
  <c r="G87" i="12"/>
  <c r="L87" i="12" s="1"/>
  <c r="H87" i="12"/>
  <c r="J87" i="12"/>
  <c r="N87" i="12"/>
  <c r="P87" i="12"/>
  <c r="T87" i="12"/>
  <c r="G88" i="12"/>
  <c r="L88" i="12" s="1"/>
  <c r="H88" i="12"/>
  <c r="J88" i="12"/>
  <c r="N88" i="12"/>
  <c r="P88" i="12"/>
  <c r="T88" i="12"/>
  <c r="G89" i="12"/>
  <c r="L89" i="12" s="1"/>
  <c r="H89" i="12"/>
  <c r="J89" i="12"/>
  <c r="N89" i="12"/>
  <c r="P89" i="12"/>
  <c r="T89" i="12"/>
  <c r="G90" i="12"/>
  <c r="L90" i="12" s="1"/>
  <c r="H90" i="12"/>
  <c r="J90" i="12"/>
  <c r="N90" i="12"/>
  <c r="P90" i="12"/>
  <c r="T90" i="12"/>
  <c r="G92" i="12"/>
  <c r="H92" i="12"/>
  <c r="J92" i="12"/>
  <c r="N92" i="12"/>
  <c r="P92" i="12"/>
  <c r="T92" i="12"/>
  <c r="G93" i="12"/>
  <c r="L93" i="12" s="1"/>
  <c r="H93" i="12"/>
  <c r="J93" i="12"/>
  <c r="N93" i="12"/>
  <c r="P93" i="12"/>
  <c r="T93" i="12"/>
  <c r="G94" i="12"/>
  <c r="L94" i="12" s="1"/>
  <c r="H94" i="12"/>
  <c r="J94" i="12"/>
  <c r="N94" i="12"/>
  <c r="P94" i="12"/>
  <c r="T94" i="12"/>
  <c r="G96" i="12"/>
  <c r="L96" i="12" s="1"/>
  <c r="H96" i="12"/>
  <c r="J96" i="12"/>
  <c r="N96" i="12"/>
  <c r="P96" i="12"/>
  <c r="T96" i="12"/>
  <c r="G97" i="12"/>
  <c r="L97" i="12" s="1"/>
  <c r="H97" i="12"/>
  <c r="J97" i="12"/>
  <c r="N97" i="12"/>
  <c r="P97" i="12"/>
  <c r="T97" i="12"/>
  <c r="G98" i="12"/>
  <c r="L98" i="12" s="1"/>
  <c r="H98" i="12"/>
  <c r="J98" i="12"/>
  <c r="N98" i="12"/>
  <c r="P98" i="12"/>
  <c r="T98" i="12"/>
  <c r="G99" i="12"/>
  <c r="L99" i="12" s="1"/>
  <c r="H99" i="12"/>
  <c r="J99" i="12"/>
  <c r="N99" i="12"/>
  <c r="P99" i="12"/>
  <c r="T99" i="12"/>
  <c r="G100" i="12"/>
  <c r="L100" i="12" s="1"/>
  <c r="H100" i="12"/>
  <c r="J100" i="12"/>
  <c r="N100" i="12"/>
  <c r="P100" i="12"/>
  <c r="T100" i="12"/>
  <c r="G101" i="12"/>
  <c r="L101" i="12" s="1"/>
  <c r="H101" i="12"/>
  <c r="J101" i="12"/>
  <c r="N101" i="12"/>
  <c r="P101" i="12"/>
  <c r="T101" i="12"/>
  <c r="G102" i="12"/>
  <c r="L102" i="12" s="1"/>
  <c r="H102" i="12"/>
  <c r="J102" i="12"/>
  <c r="N102" i="12"/>
  <c r="P102" i="12"/>
  <c r="T102" i="12"/>
  <c r="G103" i="12"/>
  <c r="L103" i="12" s="1"/>
  <c r="H103" i="12"/>
  <c r="J103" i="12"/>
  <c r="N103" i="12"/>
  <c r="P103" i="12"/>
  <c r="T103" i="12"/>
  <c r="G105" i="12"/>
  <c r="L105" i="12" s="1"/>
  <c r="H105" i="12"/>
  <c r="J105" i="12"/>
  <c r="N105" i="12"/>
  <c r="P105" i="12"/>
  <c r="T105" i="12"/>
  <c r="G107" i="12"/>
  <c r="L107" i="12" s="1"/>
  <c r="H107" i="12"/>
  <c r="J107" i="12"/>
  <c r="N107" i="12"/>
  <c r="P107" i="12"/>
  <c r="T107" i="12"/>
  <c r="G108" i="12"/>
  <c r="L108" i="12" s="1"/>
  <c r="H108" i="12"/>
  <c r="J108" i="12"/>
  <c r="N108" i="12"/>
  <c r="P108" i="12"/>
  <c r="T108" i="12"/>
  <c r="G109" i="12"/>
  <c r="L109" i="12" s="1"/>
  <c r="H109" i="12"/>
  <c r="J109" i="12"/>
  <c r="N109" i="12"/>
  <c r="P109" i="12"/>
  <c r="T109" i="12"/>
  <c r="G110" i="12"/>
  <c r="L110" i="12" s="1"/>
  <c r="H110" i="12"/>
  <c r="J110" i="12"/>
  <c r="N110" i="12"/>
  <c r="P110" i="12"/>
  <c r="T110" i="12"/>
  <c r="G111" i="12"/>
  <c r="L111" i="12" s="1"/>
  <c r="H111" i="12"/>
  <c r="J111" i="12"/>
  <c r="N111" i="12"/>
  <c r="P111" i="12"/>
  <c r="T111" i="12"/>
  <c r="G113" i="12"/>
  <c r="L113" i="12" s="1"/>
  <c r="H113" i="12"/>
  <c r="J113" i="12"/>
  <c r="N113" i="12"/>
  <c r="P113" i="12"/>
  <c r="T113" i="12"/>
  <c r="G115" i="12"/>
  <c r="L115" i="12" s="1"/>
  <c r="H115" i="12"/>
  <c r="J115" i="12"/>
  <c r="N115" i="12"/>
  <c r="P115" i="12"/>
  <c r="T115" i="12"/>
  <c r="G117" i="12"/>
  <c r="L117" i="12" s="1"/>
  <c r="H117" i="12"/>
  <c r="J117" i="12"/>
  <c r="N117" i="12"/>
  <c r="P117" i="12"/>
  <c r="T117" i="12"/>
  <c r="G119" i="12"/>
  <c r="L119" i="12" s="1"/>
  <c r="H119" i="12"/>
  <c r="J119" i="12"/>
  <c r="J116" i="12" s="1"/>
  <c r="H61" i="1" s="1"/>
  <c r="N119" i="12"/>
  <c r="P119" i="12"/>
  <c r="T119" i="12"/>
  <c r="G120" i="12"/>
  <c r="H120" i="12"/>
  <c r="J120" i="12"/>
  <c r="N120" i="12"/>
  <c r="P120" i="12"/>
  <c r="T120" i="12"/>
  <c r="G122" i="12"/>
  <c r="L122" i="12" s="1"/>
  <c r="H122" i="12"/>
  <c r="J122" i="12"/>
  <c r="N122" i="12"/>
  <c r="P122" i="12"/>
  <c r="T122" i="12"/>
  <c r="G124" i="12"/>
  <c r="L124" i="12" s="1"/>
  <c r="H124" i="12"/>
  <c r="J124" i="12"/>
  <c r="N124" i="12"/>
  <c r="P124" i="12"/>
  <c r="T124" i="12"/>
  <c r="G125" i="12"/>
  <c r="L125" i="12" s="1"/>
  <c r="H125" i="12"/>
  <c r="J125" i="12"/>
  <c r="N125" i="12"/>
  <c r="P125" i="12"/>
  <c r="T125" i="12"/>
  <c r="G127" i="12"/>
  <c r="L127" i="12" s="1"/>
  <c r="H127" i="12"/>
  <c r="J127" i="12"/>
  <c r="N127" i="12"/>
  <c r="P127" i="12"/>
  <c r="T127" i="12"/>
  <c r="H128" i="12"/>
  <c r="G62" i="1" s="1"/>
  <c r="G129" i="12"/>
  <c r="L129" i="12" s="1"/>
  <c r="H129" i="12"/>
  <c r="J129" i="12"/>
  <c r="N129" i="12"/>
  <c r="P129" i="12"/>
  <c r="T129" i="12"/>
  <c r="G130" i="12"/>
  <c r="L130" i="12" s="1"/>
  <c r="H130" i="12"/>
  <c r="J130" i="12"/>
  <c r="N130" i="12"/>
  <c r="P130" i="12"/>
  <c r="T130" i="12"/>
  <c r="G131" i="12"/>
  <c r="L131" i="12" s="1"/>
  <c r="H131" i="12"/>
  <c r="J131" i="12"/>
  <c r="N131" i="12"/>
  <c r="P131" i="12"/>
  <c r="T131" i="12"/>
  <c r="G133" i="12"/>
  <c r="L133" i="12" s="1"/>
  <c r="H133" i="12"/>
  <c r="J133" i="12"/>
  <c r="N133" i="12"/>
  <c r="P133" i="12"/>
  <c r="T133" i="12"/>
  <c r="G135" i="12"/>
  <c r="H135" i="12"/>
  <c r="J135" i="12"/>
  <c r="N135" i="12"/>
  <c r="P135" i="12"/>
  <c r="T135" i="12"/>
  <c r="G136" i="12"/>
  <c r="L136" i="12" s="1"/>
  <c r="H136" i="12"/>
  <c r="J136" i="12"/>
  <c r="N136" i="12"/>
  <c r="P136" i="12"/>
  <c r="T136" i="12"/>
  <c r="G137" i="12"/>
  <c r="L137" i="12" s="1"/>
  <c r="H137" i="12"/>
  <c r="J137" i="12"/>
  <c r="N137" i="12"/>
  <c r="P137" i="12"/>
  <c r="T137" i="12"/>
  <c r="G138" i="12"/>
  <c r="H138" i="12"/>
  <c r="J138" i="12"/>
  <c r="L138" i="12"/>
  <c r="N138" i="12"/>
  <c r="P138" i="12"/>
  <c r="P132" i="12" s="1"/>
  <c r="T138" i="12"/>
  <c r="G139" i="12"/>
  <c r="H140" i="12"/>
  <c r="J140" i="12"/>
  <c r="J139" i="12" s="1"/>
  <c r="H64" i="1" s="1"/>
  <c r="G18" i="1" s="1"/>
  <c r="N140" i="12"/>
  <c r="N139" i="12" s="1"/>
  <c r="P140" i="12"/>
  <c r="T140" i="12"/>
  <c r="L141" i="12"/>
  <c r="H141" i="12"/>
  <c r="J141" i="12"/>
  <c r="N141" i="12"/>
  <c r="P141" i="12"/>
  <c r="T141" i="12"/>
  <c r="I20" i="1"/>
  <c r="G20" i="1"/>
  <c r="E20" i="1"/>
  <c r="I19" i="1"/>
  <c r="G19" i="1"/>
  <c r="E19" i="1"/>
  <c r="I18" i="1"/>
  <c r="I17" i="1"/>
  <c r="I16" i="1"/>
  <c r="I65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T132" i="12" l="1"/>
  <c r="T104" i="12"/>
  <c r="P91" i="12"/>
  <c r="G91" i="12"/>
  <c r="AC143" i="12"/>
  <c r="G39" i="1" s="1"/>
  <c r="G40" i="1" s="1"/>
  <c r="G25" i="1" s="1"/>
  <c r="G26" i="1" s="1"/>
  <c r="N132" i="12"/>
  <c r="J128" i="12"/>
  <c r="H62" i="1" s="1"/>
  <c r="T91" i="12"/>
  <c r="N91" i="12"/>
  <c r="P13" i="12"/>
  <c r="G13" i="12"/>
  <c r="L140" i="12"/>
  <c r="J132" i="12"/>
  <c r="H63" i="1" s="1"/>
  <c r="T128" i="12"/>
  <c r="L139" i="12"/>
  <c r="G39" i="12"/>
  <c r="J16" i="12"/>
  <c r="H51" i="1" s="1"/>
  <c r="L128" i="12"/>
  <c r="F40" i="1"/>
  <c r="P104" i="12"/>
  <c r="L95" i="12"/>
  <c r="G8" i="12"/>
  <c r="T139" i="12"/>
  <c r="P139" i="12"/>
  <c r="H139" i="12"/>
  <c r="G64" i="1" s="1"/>
  <c r="E18" i="1" s="1"/>
  <c r="G128" i="12"/>
  <c r="P116" i="12"/>
  <c r="G116" i="12"/>
  <c r="T116" i="12"/>
  <c r="H104" i="12"/>
  <c r="G60" i="1" s="1"/>
  <c r="N95" i="12"/>
  <c r="H91" i="12"/>
  <c r="G58" i="1" s="1"/>
  <c r="N74" i="12"/>
  <c r="N66" i="12"/>
  <c r="N57" i="12"/>
  <c r="G54" i="12"/>
  <c r="T39" i="12"/>
  <c r="H39" i="12"/>
  <c r="G53" i="1" s="1"/>
  <c r="T20" i="12"/>
  <c r="H20" i="12"/>
  <c r="G52" i="1" s="1"/>
  <c r="L18" i="12"/>
  <c r="L16" i="12" s="1"/>
  <c r="T16" i="12"/>
  <c r="H16" i="12"/>
  <c r="G51" i="1" s="1"/>
  <c r="L14" i="12"/>
  <c r="L13" i="12" s="1"/>
  <c r="T8" i="12"/>
  <c r="J8" i="12"/>
  <c r="H49" i="1" s="1"/>
  <c r="H132" i="12"/>
  <c r="G63" i="1" s="1"/>
  <c r="J95" i="12"/>
  <c r="H59" i="1" s="1"/>
  <c r="H116" i="12"/>
  <c r="G61" i="1" s="1"/>
  <c r="J104" i="12"/>
  <c r="H60" i="1" s="1"/>
  <c r="P95" i="12"/>
  <c r="J91" i="12"/>
  <c r="H58" i="1" s="1"/>
  <c r="T74" i="12"/>
  <c r="P74" i="12"/>
  <c r="G74" i="12"/>
  <c r="P66" i="12"/>
  <c r="G66" i="12"/>
  <c r="P57" i="12"/>
  <c r="G57" i="12"/>
  <c r="T57" i="12"/>
  <c r="P39" i="12"/>
  <c r="P20" i="12"/>
  <c r="P16" i="12"/>
  <c r="T13" i="12"/>
  <c r="J13" i="12"/>
  <c r="H50" i="1" s="1"/>
  <c r="H8" i="12"/>
  <c r="G49" i="1" s="1"/>
  <c r="N116" i="12"/>
  <c r="J39" i="12"/>
  <c r="H53" i="1" s="1"/>
  <c r="J20" i="12"/>
  <c r="H52" i="1" s="1"/>
  <c r="L8" i="12"/>
  <c r="G132" i="12"/>
  <c r="P128" i="12"/>
  <c r="N128" i="12"/>
  <c r="N104" i="12"/>
  <c r="T95" i="12"/>
  <c r="H95" i="12"/>
  <c r="G59" i="1" s="1"/>
  <c r="J74" i="12"/>
  <c r="H57" i="1" s="1"/>
  <c r="G17" i="1" s="1"/>
  <c r="H74" i="12"/>
  <c r="G57" i="1" s="1"/>
  <c r="T66" i="12"/>
  <c r="H66" i="12"/>
  <c r="G56" i="1" s="1"/>
  <c r="G65" i="1" s="1"/>
  <c r="H57" i="12"/>
  <c r="G55" i="1" s="1"/>
  <c r="N39" i="12"/>
  <c r="N20" i="12"/>
  <c r="N16" i="12"/>
  <c r="H13" i="12"/>
  <c r="G50" i="1" s="1"/>
  <c r="N8" i="12"/>
  <c r="L104" i="12"/>
  <c r="L20" i="12"/>
  <c r="G95" i="12"/>
  <c r="G104" i="12"/>
  <c r="G20" i="12"/>
  <c r="L120" i="12"/>
  <c r="L116" i="12" s="1"/>
  <c r="L92" i="12"/>
  <c r="L91" i="12" s="1"/>
  <c r="L76" i="12"/>
  <c r="L74" i="12" s="1"/>
  <c r="L68" i="12"/>
  <c r="L66" i="12" s="1"/>
  <c r="L60" i="12"/>
  <c r="L57" i="12" s="1"/>
  <c r="L50" i="12"/>
  <c r="L39" i="12" s="1"/>
  <c r="L135" i="12"/>
  <c r="L132" i="12" s="1"/>
  <c r="I21" i="1"/>
  <c r="G28" i="1" l="1"/>
  <c r="G23" i="1"/>
  <c r="G24" i="1" s="1"/>
  <c r="G29" i="1" s="1"/>
  <c r="H39" i="1"/>
  <c r="E17" i="1"/>
  <c r="G16" i="1"/>
  <c r="G21" i="1" s="1"/>
  <c r="G143" i="12"/>
  <c r="E16" i="1"/>
  <c r="H65" i="1"/>
  <c r="I39" i="1" l="1"/>
  <c r="I40" i="1" s="1"/>
  <c r="J39" i="1" s="1"/>
  <c r="J40" i="1" s="1"/>
  <c r="H40" i="1"/>
  <c r="E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<sst xmlns="http://schemas.openxmlformats.org/spreadsheetml/2006/main" count="760" uniqueCount="336">
  <si>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</si>
  <si>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</si>
  <si>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</si>
  <si>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</si>
  <si>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</si>
  <si>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</si>
  <si>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</si>
  <si>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</si>
  <si>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</si>
  <si>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</si>
  <si>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</si>
  <si>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</si>
  <si>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</si>
  <si>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</si>
  <si>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</si>
  <si>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</si>
  <si>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</si>
  <si>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</si>
  <si>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</si>
  <si>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</si>
  <si>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</si>
  <si>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</si>
  <si>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</si>
  <si>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</si>
  <si>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</si>
  <si>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</si>
  <si>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</si>
  <si>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</si>
  <si>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</si>
  <si>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</si>
  <si>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</si>
  <si>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</si>
  <si>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</si>
  <si>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</si>
  <si>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</si>
  <si>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</si>
  <si>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</si>
  <si>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</si>
  <si>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</si>
  <si>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</si>
  <si>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</si>
  <si>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</si>
  <si>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</si>
  <si>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</si>
  <si>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</si>
  <si>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Pardubický kraj</t>
  </si>
  <si>
    <t>Komenského nám. 125</t>
  </si>
  <si>
    <t>Pardubice</t>
  </si>
  <si>
    <t>530 02</t>
  </si>
  <si>
    <t>708 92 822</t>
  </si>
  <si>
    <t>Celkem za stavbu</t>
  </si>
  <si>
    <t>CZK</t>
  </si>
  <si>
    <t xml:space="preserve">Popis rozpočtu:  - </t>
  </si>
  <si>
    <t>sociální zařízení k interaktivním učebnám matematiky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</si>
  <si>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</si>
  <si>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</si>
  <si>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</si>
  <si>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</si>
  <si>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</si>
  <si>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</si>
  <si>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</si>
  <si>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</si>
  <si>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</si>
  <si>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</si>
  <si>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</si>
  <si>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</si>
  <si>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</si>
  <si>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</si>
  <si>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</si>
  <si>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</si>
  <si>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</si>
  <si>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</si>
  <si>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</si>
  <si>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</si>
  <si>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</si>
  <si>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</si>
  <si>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</si>
  <si>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</si>
  <si>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</si>
  <si>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</si>
  <si>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</si>
  <si>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</si>
  <si>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</si>
  <si>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</si>
  <si>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</si>
  <si>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</si>
  <si>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</si>
  <si>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</si>
  <si>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</si>
  <si>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</si>
  <si>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</si>
  <si>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</si>
  <si>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</si>
  <si>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</si>
  <si>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</si>
  <si>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</si>
  <si>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</si>
  <si>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</si>
  <si>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</si>
  <si>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</si>
  <si>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</si>
  <si>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</si>
  <si>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</si>
  <si>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</si>
  <si>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</si>
  <si>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</si>
  <si>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</si>
  <si>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</si>
  <si>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</si>
  <si>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</si>
  <si>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</si>
  <si>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</si>
  <si>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</si>
  <si>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</si>
  <si>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</si>
  <si>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</si>
  <si>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</si>
  <si>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610411132A</t>
  </si>
  <si>
    <t>Penetrace pod stěrkové omítky</t>
  </si>
  <si>
    <t>m2</t>
  </si>
  <si>
    <t>POL1_0</t>
  </si>
  <si>
    <t>((1,89+2,05)*2*1,01)+((1,89+1,3)*2*1,01)</t>
  </si>
  <si>
    <t>VV</t>
  </si>
  <si>
    <t>612421635A</t>
  </si>
  <si>
    <t>Omítka vnitřní zdiva, podklad perlinka lepidlo</t>
  </si>
  <si>
    <t>612421637A</t>
  </si>
  <si>
    <t>Omítka vnitřní zdiva, MVC, štuková, malé plochy</t>
  </si>
  <si>
    <t>642202011RA0</t>
  </si>
  <si>
    <t>Zazdění dveří jednokřídlových, omítka</t>
  </si>
  <si>
    <t>kus</t>
  </si>
  <si>
    <t>POL2_0</t>
  </si>
  <si>
    <t>642942111RT5</t>
  </si>
  <si>
    <t>Osazení zárubní dveřních ocelových, pl. do 2,5 m2, včetně dodávky zárubně  90 x 197 x 11 cm</t>
  </si>
  <si>
    <t>941955003</t>
  </si>
  <si>
    <t>Lešení lehké pomocné, výška podlahy do 2,5 m</t>
  </si>
  <si>
    <t>941955004A</t>
  </si>
  <si>
    <t>Lešení lehké pomocné, výška podlahy do 2,5 m, demontáž</t>
  </si>
  <si>
    <t>998009101</t>
  </si>
  <si>
    <t>Přesun hmot lešení samostatně budovaného</t>
  </si>
  <si>
    <t>sbr.</t>
  </si>
  <si>
    <t>965100032RA0</t>
  </si>
  <si>
    <t>Bourání dlažeb keramických</t>
  </si>
  <si>
    <t>2,16+3,36</t>
  </si>
  <si>
    <t>965048150R00</t>
  </si>
  <si>
    <t>Dočištění povrchu po vybourání dlažeb, tmel do 50%</t>
  </si>
  <si>
    <t>968061126R00</t>
  </si>
  <si>
    <t>Vyvěšení dřevěných dveřních křídel pl. nad 2 m2</t>
  </si>
  <si>
    <t>968072456R00</t>
  </si>
  <si>
    <t>Vybourání kovových dveřních zárubní pl. nad 2 m2</t>
  </si>
  <si>
    <t>979971103R00</t>
  </si>
  <si>
    <t>Vnitrostaveništní přesun hmot, stavební suť</t>
  </si>
  <si>
    <t>t</t>
  </si>
  <si>
    <t>bourání konstrukcí - 0,26496 t</t>
  </si>
  <si>
    <t>POP</t>
  </si>
  <si>
    <t>vnitřní kanalizace - 0,0063 t</t>
  </si>
  <si>
    <t>zařizovací předměty - 0,10021 t</t>
  </si>
  <si>
    <t>konstrukce truhlářské - 0,0098 t</t>
  </si>
  <si>
    <t>0,26496+0,0063+0,10021+0,0098</t>
  </si>
  <si>
    <t>979011121R00</t>
  </si>
  <si>
    <t>Příplatek za každé další podlaží</t>
  </si>
  <si>
    <t>979972107R00</t>
  </si>
  <si>
    <t>Naložení na dopravní prostředek</t>
  </si>
  <si>
    <t>979981103R00</t>
  </si>
  <si>
    <t>Kontejner, suť bez příměsí, odvoz a likvidace, 3 t, sdk, izolace, atd.</t>
  </si>
  <si>
    <t>979100011RAB</t>
  </si>
  <si>
    <t>Odvoz suti a vyb.hmot do 10 km, vnitrost. 15 m, svislá doprava z 2.NP ručním nošením</t>
  </si>
  <si>
    <t>979081121R00</t>
  </si>
  <si>
    <t>Příplatek k odvozu za každý další 1 km</t>
  </si>
  <si>
    <t>km</t>
  </si>
  <si>
    <t>15,10 kč/km/t * 0,3813 t * 20 km</t>
  </si>
  <si>
    <t>979990102R00</t>
  </si>
  <si>
    <t>Poplatek za skládku suti - směs betonu a cihel</t>
  </si>
  <si>
    <t>978500010RA0</t>
  </si>
  <si>
    <t>Odsekání vnitřních obkladů</t>
  </si>
  <si>
    <t>(2,05+1,89)*2*2-(1,6+1,6)</t>
  </si>
  <si>
    <t>978200010RA0</t>
  </si>
  <si>
    <t>Otlučení vnitřních omítek stěn vápenocem. 100 %</t>
  </si>
  <si>
    <t>((1,89+1,3+2,05+1,89)*2*3,01)-(2*1,4)</t>
  </si>
  <si>
    <t>971035641R00</t>
  </si>
  <si>
    <t>Vybourání otv. zeď cihel. pl. do4 m2, tl.10 cm, MC</t>
  </si>
  <si>
    <t>m3</t>
  </si>
  <si>
    <t>6,79472</t>
  </si>
  <si>
    <t>979981101R00</t>
  </si>
  <si>
    <t>Kontejner, suť bez příměsí, odvoz a likvidace, 3 t</t>
  </si>
  <si>
    <t>15,10 kč/km/t * 6,7947 t * 20 km</t>
  </si>
  <si>
    <t>998011002R00</t>
  </si>
  <si>
    <t>Přesun hmot pro budovy zděné výšky do 12 m</t>
  </si>
  <si>
    <t>0,3813+6,7947</t>
  </si>
  <si>
    <t>721171803R00</t>
  </si>
  <si>
    <t>Demontáž potrubí z PVC do D 75 mm</t>
  </si>
  <si>
    <t>m</t>
  </si>
  <si>
    <t>721176105R00</t>
  </si>
  <si>
    <t>Potrubí HT připojovací D 110 x 2,7 mm</t>
  </si>
  <si>
    <t>721194109R00</t>
  </si>
  <si>
    <t>Vyvedení odpadních výpustek D 110 x 2,3</t>
  </si>
  <si>
    <t>721273145R00</t>
  </si>
  <si>
    <t>Nástavec větrací z PVC D 110 mm, délka 930 mm</t>
  </si>
  <si>
    <t>721273180R00</t>
  </si>
  <si>
    <t>Ventil přivzdušňovací podomítkový HL905</t>
  </si>
  <si>
    <t>721290111R00</t>
  </si>
  <si>
    <t>Zkouška těsnosti kanalizace vodou DN 125</t>
  </si>
  <si>
    <t>998721102R00</t>
  </si>
  <si>
    <t>Přesun hmot pro vnitřní kanalizaci, výšky do 12 m</t>
  </si>
  <si>
    <t>722172310R00</t>
  </si>
  <si>
    <t>Potrubí z PPR Instaplast, studená, D 16x2,2 mm</t>
  </si>
  <si>
    <t>722176111R00</t>
  </si>
  <si>
    <t>Montáž rozvodů z plastů polyfúz. svařováním D 16mm</t>
  </si>
  <si>
    <t>722181211R00</t>
  </si>
  <si>
    <t>Izolace návleková tl. stěny 6 mm</t>
  </si>
  <si>
    <t>722181213R00</t>
  </si>
  <si>
    <t>Izolace návleková tl. stěny 13 mm</t>
  </si>
  <si>
    <t>722202211R00</t>
  </si>
  <si>
    <t>Nástěnka MZD PP-R D 16xR3/8</t>
  </si>
  <si>
    <t>722202512R00</t>
  </si>
  <si>
    <t>Ventil přímý PP-R D 20x1/2"</t>
  </si>
  <si>
    <t>998722102R00</t>
  </si>
  <si>
    <t>Přesun hmot pro vnitřní vodovod, výšky do 12 m</t>
  </si>
  <si>
    <t>725210821R00</t>
  </si>
  <si>
    <t>Demontáž umyvadel bez výtokových armatur</t>
  </si>
  <si>
    <t>soubor</t>
  </si>
  <si>
    <t>725330820R00</t>
  </si>
  <si>
    <t>Demontáž výlevky diturvitové</t>
  </si>
  <si>
    <t>725110811R00</t>
  </si>
  <si>
    <t>Demontáž klozetů splachovacích</t>
  </si>
  <si>
    <t>725820801R00</t>
  </si>
  <si>
    <t>Demontáž baterie nástěnné do G 3/4</t>
  </si>
  <si>
    <t>725850800R00</t>
  </si>
  <si>
    <t>Demontáž ventilu odpadního</t>
  </si>
  <si>
    <t>725869101R00</t>
  </si>
  <si>
    <t>Montáž uzávěrek zápach.umyvadlových D 32</t>
  </si>
  <si>
    <t>725860212R00</t>
  </si>
  <si>
    <t>Sifon umyvadlový HL134.0 pod omítku</t>
  </si>
  <si>
    <t>725823111RT1</t>
  </si>
  <si>
    <t>Baterie umyvadlová stoján. ruční, bez otvír.odpadu, standardní</t>
  </si>
  <si>
    <t>1</t>
  </si>
  <si>
    <t>Madlo svislé pevné, délka 500 mm, nerez, dodávka vč. montáže</t>
  </si>
  <si>
    <t>ks</t>
  </si>
  <si>
    <t>POL3_0</t>
  </si>
  <si>
    <t>2</t>
  </si>
  <si>
    <t>Madlo vodorovné pevné, délka 750 mm, nerez, dodávka vč. montáže</t>
  </si>
  <si>
    <t>3</t>
  </si>
  <si>
    <t>Madlo vodorovné sklopné, délka 750 mm, nerez, dodávka vč. montáže</t>
  </si>
  <si>
    <t>4</t>
  </si>
  <si>
    <t>Odpadkový koš nástěnný, nerez, objem 5L, dodávka vč. montáže</t>
  </si>
  <si>
    <t>5</t>
  </si>
  <si>
    <t>Dvojháček na ručníky, chrom, vč. montáže vrutem</t>
  </si>
  <si>
    <t>6</t>
  </si>
  <si>
    <t>Zásobník na papírové ručníky,nástěnný, nerez, dodávka vč. montáže</t>
  </si>
  <si>
    <t>7</t>
  </si>
  <si>
    <t>Zásobník na toaletní papír, nástěnný, nerez, dodávka vč. montáže</t>
  </si>
  <si>
    <t>998725102R00</t>
  </si>
  <si>
    <t>Přesun hmot pro zařizovací předměty, výšky do 12 m</t>
  </si>
  <si>
    <t>726211121R00</t>
  </si>
  <si>
    <t>Modulové WC, h 108 cm</t>
  </si>
  <si>
    <t>725014121RT1</t>
  </si>
  <si>
    <t xml:space="preserve">Klozet závěsný, hlub. splach., bílý, včetně sedátka v bílé barvě </t>
  </si>
  <si>
    <t>766661821R00</t>
  </si>
  <si>
    <t>Demontáž samozavírače</t>
  </si>
  <si>
    <t>766662811R00</t>
  </si>
  <si>
    <t>Demontáž prahů dveří 1křídlových</t>
  </si>
  <si>
    <t>766661841R00</t>
  </si>
  <si>
    <t>vysazení dveřních křídel</t>
  </si>
  <si>
    <t>766664121R00</t>
  </si>
  <si>
    <t>Montáž dveří, oc. zárubeň, kyvné 1kř. š. do 1 m</t>
  </si>
  <si>
    <t>61161804R</t>
  </si>
  <si>
    <t>Dveře vnitřní hladké plné 1kř. 90x197</t>
  </si>
  <si>
    <t>76666</t>
  </si>
  <si>
    <t>766670021R00</t>
  </si>
  <si>
    <t>Montáž kliky a štítku, vč. dodávky</t>
  </si>
  <si>
    <t>998766102R00</t>
  </si>
  <si>
    <t>Přesun hmot pro truhlářské konstr., výšky do 12 m</t>
  </si>
  <si>
    <t>771100001A</t>
  </si>
  <si>
    <t xml:space="preserve">Penetrace pro vyrovnání podk.samoniv.hmotou </t>
  </si>
  <si>
    <t>771100010RA0</t>
  </si>
  <si>
    <t xml:space="preserve">Vyrovnání podk.samoniv.hmotou </t>
  </si>
  <si>
    <t>771100011</t>
  </si>
  <si>
    <t>Vyrovnání podk.samoniv.hmotou, přípl. za každé 2mm</t>
  </si>
  <si>
    <t>771570010A</t>
  </si>
  <si>
    <t xml:space="preserve">Penetrace pro dlažbu z dlaždic keramických </t>
  </si>
  <si>
    <t>771570014A</t>
  </si>
  <si>
    <t>Zhot. dllažby z dlaždic keramických 30 x 30 cm</t>
  </si>
  <si>
    <t>597642020.A</t>
  </si>
  <si>
    <t>Dlažba keramická 30x30cm, bude upřesněno dle výběru objednatele</t>
  </si>
  <si>
    <t>5,52*1,1</t>
  </si>
  <si>
    <t>771575042A</t>
  </si>
  <si>
    <t>Dlažba do tmele , spárování silikonem, akrylátem</t>
  </si>
  <si>
    <t>2,05+1,89+1,3+1,89</t>
  </si>
  <si>
    <t>998771102R00</t>
  </si>
  <si>
    <t>Přesun hmot pro podlahy z dlaždic, výšky do 12 m</t>
  </si>
  <si>
    <t>781475104A</t>
  </si>
  <si>
    <t>Penetrace pro obklad vnitřní keram. do tmele</t>
  </si>
  <si>
    <t>((2,05+1,89+1,3+1,89)*2*2)-2-1,4</t>
  </si>
  <si>
    <t>781475114A</t>
  </si>
  <si>
    <t>Zhot. obklad vnitřní keram. do tmele, do 30x30 cm</t>
  </si>
  <si>
    <t>597742020.A</t>
  </si>
  <si>
    <t>Obklad keramický 30x30cm, bílý</t>
  </si>
  <si>
    <t>25,12*1,1</t>
  </si>
  <si>
    <t>781575039A</t>
  </si>
  <si>
    <t>Obklad do tmele , řezání kamenických rohů</t>
  </si>
  <si>
    <t>(2,05+2+1,3+2+2)*2</t>
  </si>
  <si>
    <t>781575040A</t>
  </si>
  <si>
    <t xml:space="preserve">Obklad do tmele , otvory v obkladu </t>
  </si>
  <si>
    <t>781575042A</t>
  </si>
  <si>
    <t>Obklad do tmele , spárování silikonem</t>
  </si>
  <si>
    <t>((2,05+1,89+1,3+1,89)*2)+(2*14)</t>
  </si>
  <si>
    <t>998781102R00</t>
  </si>
  <si>
    <t>Přesun hmot pro obklady keramické, výšky do 12 m</t>
  </si>
  <si>
    <t>783101811R00</t>
  </si>
  <si>
    <t>Odstranění nátěrů z ocel.konstrukcí "A" oškrábáním</t>
  </si>
  <si>
    <t>783122110R00</t>
  </si>
  <si>
    <t>Nátěr syntetický OK "A" dvojnásobný</t>
  </si>
  <si>
    <t>998783102R00</t>
  </si>
  <si>
    <t>Přesun hmot pro malby, nátěry, výšky do 12 m</t>
  </si>
  <si>
    <t>784441001A</t>
  </si>
  <si>
    <t>Přebroušení štukových omítek</t>
  </si>
  <si>
    <t>(2,05+1,89+1,3+1,89)+(2,16+3,36)</t>
  </si>
  <si>
    <t>784442001A</t>
  </si>
  <si>
    <t>Pentrace pro malbu inter.</t>
  </si>
  <si>
    <t>784442011A</t>
  </si>
  <si>
    <t>Malba akryl.interiérová, výška do 3,8 m</t>
  </si>
  <si>
    <t>784442091A</t>
  </si>
  <si>
    <t>Malba akryl.interiérová, olepový materiál</t>
  </si>
  <si>
    <t>998784201A</t>
  </si>
  <si>
    <t>Přesun hmot pro malby a nátěry, výšky do 6 m</t>
  </si>
  <si>
    <t>210110001R00</t>
  </si>
  <si>
    <t>Spínač nástěnný jednopól.- řaz. 1, obyč.prostředí</t>
  </si>
  <si>
    <t>Přemístění spínače osvětlení, vč. provedení drážky a zapravení</t>
  </si>
  <si>
    <t/>
  </si>
  <si>
    <t>SUM</t>
  </si>
  <si>
    <t>POPUZIV</t>
  </si>
  <si>
    <t>END</t>
  </si>
  <si>
    <t>RTS 02_2015</t>
  </si>
  <si>
    <t>vlastní</t>
  </si>
  <si>
    <t>Gymnázium, Pardubice, Mozartova - interaktivní učebny matematiky</t>
  </si>
  <si>
    <t>Bezbariérové WC</t>
  </si>
  <si>
    <t>Dodávka a montáž spec.dveřních křídel , š.100P s panikovým kováním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</si>
</sst>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0" xfId="0" applyAlignment="1">
      <alignment vertical="top"/>
    </xf>
    <xf numFmtId="4" fontId="0" fillId="3" borderId="49" xfId="0" applyNumberFormat="1" applyFill="1" applyBorder="1" applyAlignment="1">
      <alignment vertical="top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2" xfId="0" applyFill="1" applyBorder="1" applyAlignment="1">
      <alignment wrapText="1"/>
    </xf>
    <xf numFmtId="4" fontId="17" fillId="0" borderId="39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9" t="s">
        <v>39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opLeftCell="B59" zoomScaleNormal="100" zoomScaleSheetLayoutView="75" workbookViewId="0">
      <selection activeCell="M29" sqref="M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15.75" x14ac:dyDescent="0.2">
      <c r="A2" s="4"/>
      <c r="B2" s="81" t="s">
        <v>40</v>
      </c>
      <c r="C2" s="82"/>
      <c r="D2" s="83"/>
      <c r="E2" s="88" t="s">
        <v>333</v>
      </c>
      <c r="F2" s="84"/>
      <c r="G2" s="85"/>
      <c r="H2" s="84"/>
      <c r="I2" s="85"/>
      <c r="J2" s="86"/>
      <c r="O2" s="2"/>
    </row>
    <row r="3" spans="1:15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x14ac:dyDescent="0.2">
      <c r="A4" s="4"/>
      <c r="B4" s="92" t="s">
        <v>44</v>
      </c>
      <c r="C4" s="93"/>
      <c r="D4" s="94"/>
      <c r="E4" s="94" t="s">
        <v>334</v>
      </c>
      <c r="F4" s="95"/>
      <c r="G4" s="96"/>
      <c r="H4" s="95"/>
      <c r="I4" s="96"/>
      <c r="J4" s="97"/>
    </row>
    <row r="5" spans="1:15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 t="s">
        <v>49</v>
      </c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0"/>
      <c r="E12" s="240"/>
      <c r="F12" s="240"/>
      <c r="G12" s="24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20"/>
      <c r="E13" s="220"/>
      <c r="F13" s="220"/>
      <c r="G13" s="22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 t="s">
        <v>29</v>
      </c>
      <c r="F15" s="235"/>
      <c r="G15" s="237" t="s">
        <v>30</v>
      </c>
      <c r="H15" s="237"/>
      <c r="I15" s="237" t="s">
        <v>28</v>
      </c>
      <c r="J15" s="238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30" t="e">
        <f>SUMIF(F49:F64,A16,G49:G64)+SUMIF(F49:F64,"PSU",G49:G64)</f>
        <v>#REF!</v>
      </c>
      <c r="F16" s="239"/>
      <c r="G16" s="230">
        <f>SUMIF(F49:F64,A16,H49:H64)+SUMIF(F49:F64,"PSU",H49:H64)</f>
        <v>0</v>
      </c>
      <c r="H16" s="239"/>
      <c r="I16" s="230">
        <f>SUMIF(F49:F64,A16,I49:I64)+SUMIF(F49:F64,"PSU",I49:I64)</f>
        <v>0</v>
      </c>
      <c r="J16" s="231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30" t="e">
        <f>SUMIF(F49:F64,A17,G49:G64)</f>
        <v>#REF!</v>
      </c>
      <c r="F17" s="239"/>
      <c r="G17" s="230">
        <f>SUMIF(F49:F64,A17,H49:H64)</f>
        <v>0</v>
      </c>
      <c r="H17" s="239"/>
      <c r="I17" s="230">
        <f>SUMIF(F49:F64,A17,I49:I64)</f>
        <v>0</v>
      </c>
      <c r="J17" s="231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30" t="e">
        <f>SUMIF(F49:F64,A18,G49:G64)</f>
        <v>#REF!</v>
      </c>
      <c r="F18" s="239"/>
      <c r="G18" s="230">
        <f>SUMIF(F49:F64,A18,H49:H64)</f>
        <v>0</v>
      </c>
      <c r="H18" s="239"/>
      <c r="I18" s="230">
        <f>SUMIF(F49:F64,A18,I49:I64)</f>
        <v>0</v>
      </c>
      <c r="J18" s="231"/>
    </row>
    <row r="19" spans="1:10" ht="23.25" customHeight="1" x14ac:dyDescent="0.2">
      <c r="A19" s="149" t="s">
        <v>88</v>
      </c>
      <c r="B19" s="150" t="s">
        <v>26</v>
      </c>
      <c r="C19" s="58"/>
      <c r="D19" s="59"/>
      <c r="E19" s="230">
        <f>SUMIF(F49:F64,A19,G49:G64)</f>
        <v>0</v>
      </c>
      <c r="F19" s="239"/>
      <c r="G19" s="230">
        <f>SUMIF(F49:F64,A19,H49:H64)</f>
        <v>0</v>
      </c>
      <c r="H19" s="239"/>
      <c r="I19" s="230">
        <f>SUMIF(F49:F64,A19,I49:I64)</f>
        <v>0</v>
      </c>
      <c r="J19" s="231"/>
    </row>
    <row r="20" spans="1:10" ht="23.25" customHeight="1" x14ac:dyDescent="0.2">
      <c r="A20" s="149" t="s">
        <v>89</v>
      </c>
      <c r="B20" s="150" t="s">
        <v>27</v>
      </c>
      <c r="C20" s="58"/>
      <c r="D20" s="59"/>
      <c r="E20" s="230">
        <f>SUMIF(F49:F64,A20,G49:G64)</f>
        <v>0</v>
      </c>
      <c r="F20" s="239"/>
      <c r="G20" s="230">
        <f>SUMIF(F49:F64,A20,H49:H64)</f>
        <v>0</v>
      </c>
      <c r="H20" s="239"/>
      <c r="I20" s="230">
        <f>SUMIF(F49:F64,A20,I49:I64)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2" t="e">
        <f>SUM(E16:F20)</f>
        <v>#REF!</v>
      </c>
      <c r="F21" s="233"/>
      <c r="G21" s="232">
        <f>SUM(G16:H20)</f>
        <v>0</v>
      </c>
      <c r="H21" s="233"/>
      <c r="I21" s="232">
        <f>SUM(I16:J20)</f>
        <v>0</v>
      </c>
      <c r="J21" s="24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8">
        <f>ZakladDPHSniVypocet</f>
        <v>0</v>
      </c>
      <c r="H23" s="229"/>
      <c r="I23" s="22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2">
        <f>ZakladDPHSni*SazbaDPH1/100</f>
        <v>0</v>
      </c>
      <c r="H24" s="243"/>
      <c r="I24" s="24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8">
        <f>ZakladDPHZaklVypocet</f>
        <v>0</v>
      </c>
      <c r="H25" s="229"/>
      <c r="I25" s="22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34">
        <f>ZakladDPHSniVypocet+ZakladDPHZaklVypocet</f>
        <v>0</v>
      </c>
      <c r="H28" s="234"/>
      <c r="I28" s="234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27">
        <f>ZakladDPHSni+DPHSni+ZakladDPHZakl+DPHZakl+Zaokrouhleni</f>
        <v>0</v>
      </c>
      <c r="H29" s="227"/>
      <c r="I29" s="227"/>
      <c r="J29" s="126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41" t="s">
        <v>2</v>
      </c>
      <c r="E35" s="241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45"/>
      <c r="D39" s="246"/>
      <c r="E39" s="246"/>
      <c r="F39" s="115">
        <f>' Pol'!AB143</f>
        <v>0</v>
      </c>
      <c r="G39" s="116">
        <f>' Pol'!AC143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47" t="s">
        <v>50</v>
      </c>
      <c r="C40" s="248"/>
      <c r="D40" s="248"/>
      <c r="E40" s="249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52</v>
      </c>
    </row>
    <row r="43" spans="1:52" x14ac:dyDescent="0.2">
      <c r="B43" s="250" t="s">
        <v>53</v>
      </c>
      <c r="C43" s="250"/>
      <c r="D43" s="250"/>
      <c r="E43" s="250"/>
      <c r="F43" s="250"/>
      <c r="G43" s="250"/>
      <c r="H43" s="250"/>
      <c r="I43" s="250"/>
      <c r="J43" s="250"/>
      <c r="AZ43" s="127" t="str">
        <f>B43</f>
        <v>sociální zařízení k interaktivním učebnám matematiky</v>
      </c>
    </row>
    <row r="46" spans="1:52" ht="15.75" x14ac:dyDescent="0.25">
      <c r="B46" s="128" t="s">
        <v>54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55</v>
      </c>
      <c r="G48" s="137" t="s">
        <v>29</v>
      </c>
      <c r="H48" s="137" t="s">
        <v>30</v>
      </c>
      <c r="I48" s="251" t="s">
        <v>28</v>
      </c>
      <c r="J48" s="251"/>
    </row>
    <row r="49" spans="1:10" ht="25.5" customHeight="1" x14ac:dyDescent="0.2">
      <c r="A49" s="130"/>
      <c r="B49" s="138" t="s">
        <v>56</v>
      </c>
      <c r="C49" s="253" t="s">
        <v>57</v>
      </c>
      <c r="D49" s="254"/>
      <c r="E49" s="254"/>
      <c r="F49" s="140" t="s">
        <v>23</v>
      </c>
      <c r="G49" s="141" t="e">
        <f>' Pol'!H8</f>
        <v>#REF!</v>
      </c>
      <c r="H49" s="141">
        <f>' Pol'!J8</f>
        <v>0</v>
      </c>
      <c r="I49" s="252"/>
      <c r="J49" s="252"/>
    </row>
    <row r="50" spans="1:10" ht="25.5" customHeight="1" x14ac:dyDescent="0.2">
      <c r="A50" s="130"/>
      <c r="B50" s="132" t="s">
        <v>58</v>
      </c>
      <c r="C50" s="256" t="s">
        <v>59</v>
      </c>
      <c r="D50" s="257"/>
      <c r="E50" s="257"/>
      <c r="F50" s="142" t="s">
        <v>23</v>
      </c>
      <c r="G50" s="143" t="e">
        <f>' Pol'!H13</f>
        <v>#REF!</v>
      </c>
      <c r="H50" s="143">
        <f>' Pol'!J13</f>
        <v>0</v>
      </c>
      <c r="I50" s="255"/>
      <c r="J50" s="255"/>
    </row>
    <row r="51" spans="1:10" ht="25.5" customHeight="1" x14ac:dyDescent="0.2">
      <c r="A51" s="130"/>
      <c r="B51" s="132" t="s">
        <v>60</v>
      </c>
      <c r="C51" s="256" t="s">
        <v>61</v>
      </c>
      <c r="D51" s="257"/>
      <c r="E51" s="257"/>
      <c r="F51" s="142" t="s">
        <v>23</v>
      </c>
      <c r="G51" s="143" t="e">
        <f>' Pol'!H16</f>
        <v>#REF!</v>
      </c>
      <c r="H51" s="143">
        <f>' Pol'!J16</f>
        <v>0</v>
      </c>
      <c r="I51" s="255"/>
      <c r="J51" s="255"/>
    </row>
    <row r="52" spans="1:10" ht="25.5" customHeight="1" x14ac:dyDescent="0.2">
      <c r="A52" s="130"/>
      <c r="B52" s="132" t="s">
        <v>62</v>
      </c>
      <c r="C52" s="256" t="s">
        <v>63</v>
      </c>
      <c r="D52" s="257"/>
      <c r="E52" s="257"/>
      <c r="F52" s="142" t="s">
        <v>23</v>
      </c>
      <c r="G52" s="143" t="e">
        <f>' Pol'!H20</f>
        <v>#REF!</v>
      </c>
      <c r="H52" s="143">
        <f>' Pol'!J20</f>
        <v>0</v>
      </c>
      <c r="I52" s="255"/>
      <c r="J52" s="255"/>
    </row>
    <row r="53" spans="1:10" ht="25.5" customHeight="1" x14ac:dyDescent="0.2">
      <c r="A53" s="130"/>
      <c r="B53" s="132" t="s">
        <v>64</v>
      </c>
      <c r="C53" s="256" t="s">
        <v>65</v>
      </c>
      <c r="D53" s="257"/>
      <c r="E53" s="257"/>
      <c r="F53" s="142" t="s">
        <v>23</v>
      </c>
      <c r="G53" s="143" t="e">
        <f>' Pol'!H39</f>
        <v>#REF!</v>
      </c>
      <c r="H53" s="143">
        <f>' Pol'!J39</f>
        <v>0</v>
      </c>
      <c r="I53" s="255"/>
      <c r="J53" s="255"/>
    </row>
    <row r="54" spans="1:10" ht="25.5" customHeight="1" x14ac:dyDescent="0.2">
      <c r="A54" s="130"/>
      <c r="B54" s="132" t="s">
        <v>66</v>
      </c>
      <c r="C54" s="256" t="s">
        <v>67</v>
      </c>
      <c r="D54" s="257"/>
      <c r="E54" s="257"/>
      <c r="F54" s="142" t="s">
        <v>23</v>
      </c>
      <c r="G54" s="143" t="e">
        <f>' Pol'!H54</f>
        <v>#REF!</v>
      </c>
      <c r="H54" s="143">
        <f>' Pol'!J54</f>
        <v>0</v>
      </c>
      <c r="I54" s="255"/>
      <c r="J54" s="255"/>
    </row>
    <row r="55" spans="1:10" ht="25.5" customHeight="1" x14ac:dyDescent="0.2">
      <c r="A55" s="130"/>
      <c r="B55" s="132" t="s">
        <v>68</v>
      </c>
      <c r="C55" s="256" t="s">
        <v>69</v>
      </c>
      <c r="D55" s="257"/>
      <c r="E55" s="257"/>
      <c r="F55" s="142" t="s">
        <v>24</v>
      </c>
      <c r="G55" s="143" t="e">
        <f>' Pol'!H57</f>
        <v>#REF!</v>
      </c>
      <c r="H55" s="143">
        <f>' Pol'!J57</f>
        <v>0</v>
      </c>
      <c r="I55" s="255"/>
      <c r="J55" s="255"/>
    </row>
    <row r="56" spans="1:10" ht="25.5" customHeight="1" x14ac:dyDescent="0.2">
      <c r="A56" s="130"/>
      <c r="B56" s="132" t="s">
        <v>70</v>
      </c>
      <c r="C56" s="256" t="s">
        <v>71</v>
      </c>
      <c r="D56" s="257"/>
      <c r="E56" s="257"/>
      <c r="F56" s="142" t="s">
        <v>24</v>
      </c>
      <c r="G56" s="143" t="e">
        <f>' Pol'!H66</f>
        <v>#REF!</v>
      </c>
      <c r="H56" s="143">
        <f>' Pol'!J66</f>
        <v>0</v>
      </c>
      <c r="I56" s="255"/>
      <c r="J56" s="255"/>
    </row>
    <row r="57" spans="1:10" ht="25.5" customHeight="1" x14ac:dyDescent="0.2">
      <c r="A57" s="130"/>
      <c r="B57" s="132" t="s">
        <v>72</v>
      </c>
      <c r="C57" s="256" t="s">
        <v>73</v>
      </c>
      <c r="D57" s="257"/>
      <c r="E57" s="257"/>
      <c r="F57" s="142" t="s">
        <v>24</v>
      </c>
      <c r="G57" s="143" t="e">
        <f>' Pol'!H74</f>
        <v>#REF!</v>
      </c>
      <c r="H57" s="143">
        <f>' Pol'!J74</f>
        <v>0</v>
      </c>
      <c r="I57" s="255"/>
      <c r="J57" s="255"/>
    </row>
    <row r="58" spans="1:10" ht="25.5" customHeight="1" x14ac:dyDescent="0.2">
      <c r="A58" s="130"/>
      <c r="B58" s="132" t="s">
        <v>74</v>
      </c>
      <c r="C58" s="256" t="s">
        <v>75</v>
      </c>
      <c r="D58" s="257"/>
      <c r="E58" s="257"/>
      <c r="F58" s="142" t="s">
        <v>24</v>
      </c>
      <c r="G58" s="143" t="e">
        <f>' Pol'!H91</f>
        <v>#REF!</v>
      </c>
      <c r="H58" s="143">
        <f>' Pol'!J91</f>
        <v>0</v>
      </c>
      <c r="I58" s="255"/>
      <c r="J58" s="255"/>
    </row>
    <row r="59" spans="1:10" ht="25.5" customHeight="1" x14ac:dyDescent="0.2">
      <c r="A59" s="130"/>
      <c r="B59" s="132" t="s">
        <v>76</v>
      </c>
      <c r="C59" s="256" t="s">
        <v>77</v>
      </c>
      <c r="D59" s="257"/>
      <c r="E59" s="257"/>
      <c r="F59" s="142" t="s">
        <v>24</v>
      </c>
      <c r="G59" s="143" t="e">
        <f>' Pol'!H95</f>
        <v>#REF!</v>
      </c>
      <c r="H59" s="143">
        <f>' Pol'!J95</f>
        <v>0</v>
      </c>
      <c r="I59" s="255"/>
      <c r="J59" s="255"/>
    </row>
    <row r="60" spans="1:10" ht="25.5" customHeight="1" x14ac:dyDescent="0.2">
      <c r="A60" s="130"/>
      <c r="B60" s="132" t="s">
        <v>78</v>
      </c>
      <c r="C60" s="256" t="s">
        <v>79</v>
      </c>
      <c r="D60" s="257"/>
      <c r="E60" s="257"/>
      <c r="F60" s="142" t="s">
        <v>24</v>
      </c>
      <c r="G60" s="143" t="e">
        <f>' Pol'!H104</f>
        <v>#REF!</v>
      </c>
      <c r="H60" s="143">
        <f>' Pol'!J104</f>
        <v>0</v>
      </c>
      <c r="I60" s="255"/>
      <c r="J60" s="255"/>
    </row>
    <row r="61" spans="1:10" ht="25.5" customHeight="1" x14ac:dyDescent="0.2">
      <c r="A61" s="130"/>
      <c r="B61" s="132" t="s">
        <v>80</v>
      </c>
      <c r="C61" s="256" t="s">
        <v>81</v>
      </c>
      <c r="D61" s="257"/>
      <c r="E61" s="257"/>
      <c r="F61" s="142" t="s">
        <v>24</v>
      </c>
      <c r="G61" s="143" t="e">
        <f>' Pol'!H116</f>
        <v>#REF!</v>
      </c>
      <c r="H61" s="143">
        <f>' Pol'!J116</f>
        <v>0</v>
      </c>
      <c r="I61" s="255"/>
      <c r="J61" s="255"/>
    </row>
    <row r="62" spans="1:10" ht="25.5" customHeight="1" x14ac:dyDescent="0.2">
      <c r="A62" s="130"/>
      <c r="B62" s="132" t="s">
        <v>82</v>
      </c>
      <c r="C62" s="256" t="s">
        <v>83</v>
      </c>
      <c r="D62" s="257"/>
      <c r="E62" s="257"/>
      <c r="F62" s="142" t="s">
        <v>24</v>
      </c>
      <c r="G62" s="143" t="e">
        <f>' Pol'!H128</f>
        <v>#REF!</v>
      </c>
      <c r="H62" s="143">
        <f>' Pol'!J128</f>
        <v>0</v>
      </c>
      <c r="I62" s="255"/>
      <c r="J62" s="255"/>
    </row>
    <row r="63" spans="1:10" ht="25.5" customHeight="1" x14ac:dyDescent="0.2">
      <c r="A63" s="130"/>
      <c r="B63" s="132" t="s">
        <v>84</v>
      </c>
      <c r="C63" s="256" t="s">
        <v>85</v>
      </c>
      <c r="D63" s="257"/>
      <c r="E63" s="257"/>
      <c r="F63" s="142" t="s">
        <v>24</v>
      </c>
      <c r="G63" s="143" t="e">
        <f>' Pol'!H132</f>
        <v>#REF!</v>
      </c>
      <c r="H63" s="143">
        <f>' Pol'!J132</f>
        <v>0</v>
      </c>
      <c r="I63" s="255"/>
      <c r="J63" s="255"/>
    </row>
    <row r="64" spans="1:10" ht="25.5" customHeight="1" x14ac:dyDescent="0.2">
      <c r="A64" s="130"/>
      <c r="B64" s="139" t="s">
        <v>86</v>
      </c>
      <c r="C64" s="260" t="s">
        <v>87</v>
      </c>
      <c r="D64" s="261"/>
      <c r="E64" s="261"/>
      <c r="F64" s="144" t="s">
        <v>25</v>
      </c>
      <c r="G64" s="145" t="e">
        <f>' Pol'!H139</f>
        <v>#REF!</v>
      </c>
      <c r="H64" s="145">
        <f>' Pol'!J139</f>
        <v>0</v>
      </c>
      <c r="I64" s="259"/>
      <c r="J64" s="259"/>
    </row>
    <row r="65" spans="1:10" ht="25.5" customHeight="1" x14ac:dyDescent="0.2">
      <c r="A65" s="131"/>
      <c r="B65" s="135" t="s">
        <v>1</v>
      </c>
      <c r="C65" s="135"/>
      <c r="D65" s="136"/>
      <c r="E65" s="136"/>
      <c r="F65" s="146"/>
      <c r="G65" s="147" t="e">
        <f>SUM(G49:G64)</f>
        <v>#REF!</v>
      </c>
      <c r="H65" s="147">
        <f>SUM(H49:H64)</f>
        <v>0</v>
      </c>
      <c r="I65" s="258">
        <f>SUM(I49:I64)</f>
        <v>0</v>
      </c>
      <c r="J65" s="258"/>
    </row>
    <row r="66" spans="1:10" x14ac:dyDescent="0.2">
      <c r="F66" s="148"/>
      <c r="G66" s="103"/>
      <c r="H66" s="148"/>
      <c r="I66" s="103"/>
      <c r="J66" s="103"/>
    </row>
    <row r="67" spans="1:10" x14ac:dyDescent="0.2">
      <c r="F67" s="148"/>
      <c r="G67" s="103"/>
      <c r="H67" s="148"/>
      <c r="I67" s="103"/>
      <c r="J67" s="103"/>
    </row>
    <row r="68" spans="1:10" x14ac:dyDescent="0.2">
      <c r="F68" s="148"/>
      <c r="G68" s="103"/>
      <c r="H68" s="148"/>
      <c r="I68" s="103"/>
      <c r="J6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61:J61"/>
    <mergeCell ref="C61:E61"/>
    <mergeCell ref="I65:J65"/>
    <mergeCell ref="I62:J62"/>
    <mergeCell ref="C62:E62"/>
    <mergeCell ref="I63:J63"/>
    <mergeCell ref="C63:E63"/>
    <mergeCell ref="I64:J64"/>
    <mergeCell ref="C64:E64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2" t="s">
        <v>6</v>
      </c>
      <c r="B1" s="262"/>
      <c r="C1" s="263"/>
      <c r="D1" s="262"/>
      <c r="E1" s="262"/>
      <c r="F1" s="262"/>
      <c r="G1" s="262"/>
    </row>
    <row r="2" spans="1:7" ht="24.95" customHeight="1" x14ac:dyDescent="0.2">
      <c r="A2" s="79" t="s">
        <v>41</v>
      </c>
      <c r="B2" s="78"/>
      <c r="C2" s="264"/>
      <c r="D2" s="264"/>
      <c r="E2" s="264"/>
      <c r="F2" s="264"/>
      <c r="G2" s="265"/>
    </row>
    <row r="3" spans="1:7" ht="24.95" hidden="1" customHeight="1" x14ac:dyDescent="0.2">
      <c r="A3" s="79" t="s">
        <v>7</v>
      </c>
      <c r="B3" s="78"/>
      <c r="C3" s="264"/>
      <c r="D3" s="264"/>
      <c r="E3" s="264"/>
      <c r="F3" s="264"/>
      <c r="G3" s="265"/>
    </row>
    <row r="4" spans="1:7" ht="24.95" hidden="1" customHeight="1" x14ac:dyDescent="0.2">
      <c r="A4" s="79" t="s">
        <v>8</v>
      </c>
      <c r="B4" s="78"/>
      <c r="C4" s="264"/>
      <c r="D4" s="264"/>
      <c r="E4" s="264"/>
      <c r="F4" s="264"/>
      <c r="G4" s="26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G5000"/>
  <sheetViews>
    <sheetView tabSelected="1" workbookViewId="0">
      <selection activeCell="C114" sqref="C113:C114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0" width="0" hidden="1" customWidth="1"/>
    <col min="11" max="17" width="9.140625" hidden="1" customWidth="1"/>
    <col min="18" max="18" width="9.140625" customWidth="1"/>
    <col min="19" max="20" width="9.140625" hidden="1" customWidth="1"/>
    <col min="28" max="38" width="0" hidden="1" customWidth="1"/>
    <col min="52" max="52" width="73.42578125" customWidth="1"/>
  </cols>
  <sheetData>
    <row r="1" spans="1:59" ht="15.75" customHeight="1" x14ac:dyDescent="0.25">
      <c r="A1" s="278" t="s">
        <v>6</v>
      </c>
      <c r="B1" s="278"/>
      <c r="C1" s="278"/>
      <c r="D1" s="278"/>
      <c r="E1" s="278"/>
      <c r="F1" s="278"/>
      <c r="G1" s="278"/>
      <c r="R1" s="212"/>
      <c r="AD1" t="s">
        <v>91</v>
      </c>
    </row>
    <row r="2" spans="1:59" ht="24.95" customHeight="1" x14ac:dyDescent="0.2">
      <c r="A2" s="154" t="s">
        <v>90</v>
      </c>
      <c r="B2" s="152"/>
      <c r="C2" s="279" t="s">
        <v>334</v>
      </c>
      <c r="D2" s="280"/>
      <c r="E2" s="280"/>
      <c r="F2" s="280"/>
      <c r="G2" s="281"/>
      <c r="R2" s="212"/>
      <c r="AD2" t="s">
        <v>92</v>
      </c>
    </row>
    <row r="3" spans="1:59" ht="24.95" hidden="1" customHeight="1" x14ac:dyDescent="0.2">
      <c r="A3" s="155" t="s">
        <v>7</v>
      </c>
      <c r="B3" s="153"/>
      <c r="C3" s="282"/>
      <c r="D3" s="282"/>
      <c r="E3" s="282"/>
      <c r="F3" s="282"/>
      <c r="G3" s="283"/>
      <c r="R3" s="212"/>
      <c r="AD3" t="s">
        <v>93</v>
      </c>
    </row>
    <row r="4" spans="1:59" ht="24.95" hidden="1" customHeight="1" x14ac:dyDescent="0.2">
      <c r="A4" s="155" t="s">
        <v>8</v>
      </c>
      <c r="B4" s="153"/>
      <c r="C4" s="284"/>
      <c r="D4" s="282"/>
      <c r="E4" s="282"/>
      <c r="F4" s="282"/>
      <c r="G4" s="283"/>
      <c r="R4" s="212"/>
      <c r="AD4" t="s">
        <v>94</v>
      </c>
    </row>
    <row r="5" spans="1:59" ht="12.75" hidden="1" customHeight="1" x14ac:dyDescent="0.2">
      <c r="A5" s="156" t="s">
        <v>95</v>
      </c>
      <c r="B5" s="157"/>
      <c r="C5" s="158"/>
      <c r="D5" s="159"/>
      <c r="E5" s="160"/>
      <c r="F5" s="160"/>
      <c r="G5" s="161"/>
      <c r="R5" s="212"/>
      <c r="AD5" t="s">
        <v>96</v>
      </c>
    </row>
    <row r="6" spans="1:59" x14ac:dyDescent="0.2">
      <c r="D6" s="151"/>
      <c r="R6" s="212"/>
    </row>
    <row r="7" spans="1:59" ht="38.25" x14ac:dyDescent="0.2">
      <c r="A7" s="167" t="s">
        <v>97</v>
      </c>
      <c r="B7" s="168" t="s">
        <v>98</v>
      </c>
      <c r="C7" s="168" t="s">
        <v>99</v>
      </c>
      <c r="D7" s="184" t="s">
        <v>100</v>
      </c>
      <c r="E7" s="167" t="s">
        <v>101</v>
      </c>
      <c r="F7" s="162" t="s">
        <v>102</v>
      </c>
      <c r="G7" s="185" t="s">
        <v>28</v>
      </c>
      <c r="H7" s="186" t="s">
        <v>103</v>
      </c>
      <c r="I7" s="186" t="s">
        <v>30</v>
      </c>
      <c r="J7" s="186" t="s">
        <v>104</v>
      </c>
      <c r="K7" s="186" t="s">
        <v>105</v>
      </c>
      <c r="L7" s="186" t="s">
        <v>106</v>
      </c>
      <c r="M7" s="186" t="s">
        <v>107</v>
      </c>
      <c r="N7" s="186" t="s">
        <v>108</v>
      </c>
      <c r="O7" s="186" t="s">
        <v>109</v>
      </c>
      <c r="P7" s="186" t="s">
        <v>110</v>
      </c>
      <c r="Q7" s="186" t="s">
        <v>111</v>
      </c>
      <c r="R7" s="217" t="s">
        <v>112</v>
      </c>
      <c r="S7" s="186" t="s">
        <v>113</v>
      </c>
      <c r="T7" s="169" t="s">
        <v>114</v>
      </c>
    </row>
    <row r="8" spans="1:59" x14ac:dyDescent="0.2">
      <c r="A8" s="187" t="s">
        <v>115</v>
      </c>
      <c r="B8" s="188" t="s">
        <v>56</v>
      </c>
      <c r="C8" s="189" t="s">
        <v>57</v>
      </c>
      <c r="D8" s="190"/>
      <c r="E8" s="191"/>
      <c r="F8" s="178"/>
      <c r="G8" s="178">
        <f>SUMIF(AD9:AD12,"&lt;&gt;NOR",G9:G12)</f>
        <v>0</v>
      </c>
      <c r="H8" s="178" t="e">
        <f>SUM(H9:H12)</f>
        <v>#REF!</v>
      </c>
      <c r="I8" s="178"/>
      <c r="J8" s="178">
        <f>SUM(J9:J12)</f>
        <v>0</v>
      </c>
      <c r="K8" s="178"/>
      <c r="L8" s="178">
        <f>SUM(L9:L12)</f>
        <v>0</v>
      </c>
      <c r="M8" s="178"/>
      <c r="N8" s="178">
        <f>SUM(N9:N12)</f>
        <v>1.39</v>
      </c>
      <c r="O8" s="178"/>
      <c r="P8" s="178">
        <f>SUM(P9:P12)</f>
        <v>0</v>
      </c>
      <c r="Q8" s="178"/>
      <c r="R8" s="214"/>
      <c r="S8" s="192"/>
      <c r="T8" s="178">
        <f>SUM(T9:T12)</f>
        <v>19.75</v>
      </c>
      <c r="AD8" t="s">
        <v>116</v>
      </c>
    </row>
    <row r="9" spans="1:59" outlineLevel="1" x14ac:dyDescent="0.2">
      <c r="A9" s="164">
        <v>1</v>
      </c>
      <c r="B9" s="170" t="s">
        <v>117</v>
      </c>
      <c r="C9" s="205" t="s">
        <v>118</v>
      </c>
      <c r="D9" s="172" t="s">
        <v>119</v>
      </c>
      <c r="E9" s="175">
        <v>14.4026</v>
      </c>
      <c r="F9" s="179">
        <v>0</v>
      </c>
      <c r="G9" s="180">
        <f>ROUND(E9*F9,2)</f>
        <v>0</v>
      </c>
      <c r="H9" s="180" t="e">
        <f>ROUND(E9*#REF!,2)</f>
        <v>#REF!</v>
      </c>
      <c r="I9" s="179"/>
      <c r="J9" s="180">
        <f>ROUND(E9*I9,2)</f>
        <v>0</v>
      </c>
      <c r="K9" s="180">
        <v>21</v>
      </c>
      <c r="L9" s="180">
        <f>G9*(1+K9/100)</f>
        <v>0</v>
      </c>
      <c r="M9" s="180">
        <v>5.9999999999999995E-4</v>
      </c>
      <c r="N9" s="180">
        <f>ROUND(E9*M9,2)</f>
        <v>0.01</v>
      </c>
      <c r="O9" s="180">
        <v>0</v>
      </c>
      <c r="P9" s="180">
        <f>ROUND(E9*O9,2)</f>
        <v>0</v>
      </c>
      <c r="Q9" s="180"/>
      <c r="R9" s="215" t="s">
        <v>331</v>
      </c>
      <c r="S9" s="181">
        <v>5.8999999999999997E-2</v>
      </c>
      <c r="T9" s="180">
        <f>ROUND(E9*S9,2)</f>
        <v>0.85</v>
      </c>
      <c r="U9" s="163"/>
      <c r="V9" s="163"/>
      <c r="W9" s="163"/>
      <c r="X9" s="163"/>
      <c r="Y9" s="163"/>
      <c r="Z9" s="163"/>
      <c r="AA9" s="163"/>
      <c r="AB9" s="163"/>
      <c r="AC9" s="163"/>
      <c r="AD9" s="163" t="s">
        <v>120</v>
      </c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</row>
    <row r="10" spans="1:59" outlineLevel="1" x14ac:dyDescent="0.2">
      <c r="A10" s="164"/>
      <c r="B10" s="170"/>
      <c r="C10" s="206" t="s">
        <v>121</v>
      </c>
      <c r="D10" s="173"/>
      <c r="E10" s="176">
        <v>14.4026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215"/>
      <c r="S10" s="181"/>
      <c r="T10" s="180"/>
      <c r="U10" s="163"/>
      <c r="V10" s="163"/>
      <c r="W10" s="163"/>
      <c r="X10" s="163"/>
      <c r="Y10" s="163"/>
      <c r="Z10" s="163"/>
      <c r="AA10" s="163"/>
      <c r="AB10" s="163"/>
      <c r="AC10" s="163"/>
      <c r="AD10" s="163" t="s">
        <v>122</v>
      </c>
      <c r="AE10" s="163">
        <v>0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</row>
    <row r="11" spans="1:59" outlineLevel="1" x14ac:dyDescent="0.2">
      <c r="A11" s="164">
        <v>2</v>
      </c>
      <c r="B11" s="170" t="s">
        <v>123</v>
      </c>
      <c r="C11" s="205" t="s">
        <v>124</v>
      </c>
      <c r="D11" s="172" t="s">
        <v>119</v>
      </c>
      <c r="E11" s="175">
        <v>14.4026</v>
      </c>
      <c r="F11" s="179">
        <v>0</v>
      </c>
      <c r="G11" s="180">
        <f>ROUND(E11*F11,2)</f>
        <v>0</v>
      </c>
      <c r="H11" s="180" t="e">
        <f>ROUND(E11*#REF!,2)</f>
        <v>#REF!</v>
      </c>
      <c r="I11" s="179"/>
      <c r="J11" s="180">
        <f>ROUND(E11*I11,2)</f>
        <v>0</v>
      </c>
      <c r="K11" s="180">
        <v>21</v>
      </c>
      <c r="L11" s="180">
        <f>G11*(1+K11/100)</f>
        <v>0</v>
      </c>
      <c r="M11" s="180">
        <v>4.7660000000000001E-2</v>
      </c>
      <c r="N11" s="180">
        <f>ROUND(E11*M11,2)</f>
        <v>0.69</v>
      </c>
      <c r="O11" s="180">
        <v>0</v>
      </c>
      <c r="P11" s="180">
        <f>ROUND(E11*O11,2)</f>
        <v>0</v>
      </c>
      <c r="Q11" s="180"/>
      <c r="R11" s="215" t="s">
        <v>331</v>
      </c>
      <c r="S11" s="181">
        <v>0.65600000000000003</v>
      </c>
      <c r="T11" s="180">
        <f>ROUND(E11*S11,2)</f>
        <v>9.4499999999999993</v>
      </c>
      <c r="U11" s="163"/>
      <c r="V11" s="163"/>
      <c r="W11" s="163"/>
      <c r="X11" s="163"/>
      <c r="Y11" s="163"/>
      <c r="Z11" s="163"/>
      <c r="AA11" s="163"/>
      <c r="AB11" s="163"/>
      <c r="AC11" s="163"/>
      <c r="AD11" s="163" t="s">
        <v>120</v>
      </c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</row>
    <row r="12" spans="1:59" outlineLevel="1" x14ac:dyDescent="0.2">
      <c r="A12" s="164">
        <v>3</v>
      </c>
      <c r="B12" s="170" t="s">
        <v>125</v>
      </c>
      <c r="C12" s="205" t="s">
        <v>126</v>
      </c>
      <c r="D12" s="172" t="s">
        <v>119</v>
      </c>
      <c r="E12" s="175">
        <v>14.4026</v>
      </c>
      <c r="F12" s="179">
        <v>0</v>
      </c>
      <c r="G12" s="180">
        <f>ROUND(E12*F12,2)</f>
        <v>0</v>
      </c>
      <c r="H12" s="180" t="e">
        <f>ROUND(E12*#REF!,2)</f>
        <v>#REF!</v>
      </c>
      <c r="I12" s="179"/>
      <c r="J12" s="180">
        <f>ROUND(E12*I12,2)</f>
        <v>0</v>
      </c>
      <c r="K12" s="180">
        <v>21</v>
      </c>
      <c r="L12" s="180">
        <f>G12*(1+K12/100)</f>
        <v>0</v>
      </c>
      <c r="M12" s="180">
        <v>4.7660000000000001E-2</v>
      </c>
      <c r="N12" s="180">
        <f>ROUND(E12*M12,2)</f>
        <v>0.69</v>
      </c>
      <c r="O12" s="180">
        <v>0</v>
      </c>
      <c r="P12" s="180">
        <f>ROUND(E12*O12,2)</f>
        <v>0</v>
      </c>
      <c r="Q12" s="180"/>
      <c r="R12" s="215" t="s">
        <v>331</v>
      </c>
      <c r="S12" s="181">
        <v>0.65600000000000003</v>
      </c>
      <c r="T12" s="180">
        <f>ROUND(E12*S12,2)</f>
        <v>9.4499999999999993</v>
      </c>
      <c r="U12" s="163"/>
      <c r="V12" s="163"/>
      <c r="W12" s="163"/>
      <c r="X12" s="163"/>
      <c r="Y12" s="163"/>
      <c r="Z12" s="163"/>
      <c r="AA12" s="163"/>
      <c r="AB12" s="163"/>
      <c r="AC12" s="163"/>
      <c r="AD12" s="163" t="s">
        <v>120</v>
      </c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</row>
    <row r="13" spans="1:59" x14ac:dyDescent="0.2">
      <c r="A13" s="165" t="s">
        <v>115</v>
      </c>
      <c r="B13" s="171" t="s">
        <v>58</v>
      </c>
      <c r="C13" s="207" t="s">
        <v>59</v>
      </c>
      <c r="D13" s="174"/>
      <c r="E13" s="177"/>
      <c r="F13" s="182"/>
      <c r="G13" s="182">
        <f>SUMIF(AD14:AD15,"&lt;&gt;NOR",G14:G15)</f>
        <v>0</v>
      </c>
      <c r="H13" s="182" t="e">
        <f>SUM(H14:H15)</f>
        <v>#REF!</v>
      </c>
      <c r="I13" s="182"/>
      <c r="J13" s="182">
        <f>SUM(J14:J15)</f>
        <v>0</v>
      </c>
      <c r="K13" s="182"/>
      <c r="L13" s="182">
        <f>SUM(L14:L15)</f>
        <v>0</v>
      </c>
      <c r="M13" s="182"/>
      <c r="N13" s="182">
        <f>SUM(N14:N15)</f>
        <v>0.73</v>
      </c>
      <c r="O13" s="182"/>
      <c r="P13" s="182">
        <f>SUM(P14:P15)</f>
        <v>0.14000000000000001</v>
      </c>
      <c r="Q13" s="182"/>
      <c r="R13" s="216"/>
      <c r="S13" s="183"/>
      <c r="T13" s="182">
        <f>SUM(T14:T15)</f>
        <v>9.85</v>
      </c>
      <c r="AD13" t="s">
        <v>116</v>
      </c>
    </row>
    <row r="14" spans="1:59" outlineLevel="1" x14ac:dyDescent="0.2">
      <c r="A14" s="164">
        <v>4</v>
      </c>
      <c r="B14" s="170" t="s">
        <v>127</v>
      </c>
      <c r="C14" s="205" t="s">
        <v>128</v>
      </c>
      <c r="D14" s="172" t="s">
        <v>129</v>
      </c>
      <c r="E14" s="175">
        <v>1</v>
      </c>
      <c r="F14" s="179">
        <v>0</v>
      </c>
      <c r="G14" s="180">
        <f>ROUND(E14*F14,2)</f>
        <v>0</v>
      </c>
      <c r="H14" s="180" t="e">
        <f>ROUND(E14*#REF!,2)</f>
        <v>#REF!</v>
      </c>
      <c r="I14" s="179"/>
      <c r="J14" s="180">
        <f>ROUND(E14*I14,2)</f>
        <v>0</v>
      </c>
      <c r="K14" s="180">
        <v>21</v>
      </c>
      <c r="L14" s="180">
        <f>G14*(1+K14/100)</f>
        <v>0</v>
      </c>
      <c r="M14" s="180">
        <v>0.70138999999999996</v>
      </c>
      <c r="N14" s="180">
        <f>ROUND(E14*M14,2)</f>
        <v>0.7</v>
      </c>
      <c r="O14" s="180">
        <v>0.1368</v>
      </c>
      <c r="P14" s="180">
        <f>ROUND(E14*O14,2)</f>
        <v>0.14000000000000001</v>
      </c>
      <c r="Q14" s="180"/>
      <c r="R14" s="215" t="s">
        <v>331</v>
      </c>
      <c r="S14" s="181">
        <v>7.9908700000000001</v>
      </c>
      <c r="T14" s="180">
        <f>ROUND(E14*S14,2)</f>
        <v>7.99</v>
      </c>
      <c r="U14" s="163"/>
      <c r="V14" s="163"/>
      <c r="W14" s="163"/>
      <c r="X14" s="163"/>
      <c r="Y14" s="163"/>
      <c r="Z14" s="163"/>
      <c r="AA14" s="163"/>
      <c r="AB14" s="163"/>
      <c r="AC14" s="163"/>
      <c r="AD14" s="163" t="s">
        <v>130</v>
      </c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</row>
    <row r="15" spans="1:59" ht="22.5" outlineLevel="1" x14ac:dyDescent="0.2">
      <c r="A15" s="164">
        <v>5</v>
      </c>
      <c r="B15" s="170" t="s">
        <v>131</v>
      </c>
      <c r="C15" s="205" t="s">
        <v>132</v>
      </c>
      <c r="D15" s="172" t="s">
        <v>129</v>
      </c>
      <c r="E15" s="175">
        <v>1</v>
      </c>
      <c r="F15" s="179">
        <v>0</v>
      </c>
      <c r="G15" s="180">
        <f>ROUND(E15*F15,2)</f>
        <v>0</v>
      </c>
      <c r="H15" s="180" t="e">
        <f>ROUND(E15*#REF!,2)</f>
        <v>#REF!</v>
      </c>
      <c r="I15" s="179"/>
      <c r="J15" s="180">
        <f>ROUND(E15*I15,2)</f>
        <v>0</v>
      </c>
      <c r="K15" s="180">
        <v>21</v>
      </c>
      <c r="L15" s="180">
        <f>G15*(1+K15/100)</f>
        <v>0</v>
      </c>
      <c r="M15" s="180">
        <v>3.1109999999999999E-2</v>
      </c>
      <c r="N15" s="180">
        <f>ROUND(E15*M15,2)</f>
        <v>0.03</v>
      </c>
      <c r="O15" s="180">
        <v>0</v>
      </c>
      <c r="P15" s="180">
        <f>ROUND(E15*O15,2)</f>
        <v>0</v>
      </c>
      <c r="Q15" s="180"/>
      <c r="R15" s="215" t="s">
        <v>331</v>
      </c>
      <c r="S15" s="181">
        <v>1.86</v>
      </c>
      <c r="T15" s="180">
        <f>ROUND(E15*S15,2)</f>
        <v>1.86</v>
      </c>
      <c r="U15" s="163"/>
      <c r="V15" s="163"/>
      <c r="W15" s="163"/>
      <c r="X15" s="163"/>
      <c r="Y15" s="163"/>
      <c r="Z15" s="163"/>
      <c r="AA15" s="163"/>
      <c r="AB15" s="163"/>
      <c r="AC15" s="163"/>
      <c r="AD15" s="163" t="s">
        <v>120</v>
      </c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</row>
    <row r="16" spans="1:59" x14ac:dyDescent="0.2">
      <c r="A16" s="165" t="s">
        <v>115</v>
      </c>
      <c r="B16" s="171" t="s">
        <v>60</v>
      </c>
      <c r="C16" s="207" t="s">
        <v>61</v>
      </c>
      <c r="D16" s="174"/>
      <c r="E16" s="177"/>
      <c r="F16" s="182"/>
      <c r="G16" s="182">
        <f>SUMIF(AD17:AD19,"&lt;&gt;NOR",G17:G19)</f>
        <v>0</v>
      </c>
      <c r="H16" s="182" t="e">
        <f>SUM(H17:H19)</f>
        <v>#REF!</v>
      </c>
      <c r="I16" s="182"/>
      <c r="J16" s="182">
        <f>SUM(J17:J19)</f>
        <v>0</v>
      </c>
      <c r="K16" s="182"/>
      <c r="L16" s="182">
        <f>SUM(L17:L19)</f>
        <v>0</v>
      </c>
      <c r="M16" s="182"/>
      <c r="N16" s="182">
        <f>SUM(N17:N19)</f>
        <v>0.04</v>
      </c>
      <c r="O16" s="182"/>
      <c r="P16" s="182">
        <f>SUM(P17:P19)</f>
        <v>0</v>
      </c>
      <c r="Q16" s="182"/>
      <c r="R16" s="216"/>
      <c r="S16" s="183"/>
      <c r="T16" s="182">
        <f>SUM(T17:T19)</f>
        <v>9.43</v>
      </c>
      <c r="AD16" t="s">
        <v>116</v>
      </c>
    </row>
    <row r="17" spans="1:59" outlineLevel="1" x14ac:dyDescent="0.2">
      <c r="A17" s="164">
        <v>6</v>
      </c>
      <c r="B17" s="170" t="s">
        <v>133</v>
      </c>
      <c r="C17" s="205" t="s">
        <v>134</v>
      </c>
      <c r="D17" s="172" t="s">
        <v>119</v>
      </c>
      <c r="E17" s="175">
        <v>4</v>
      </c>
      <c r="F17" s="179">
        <v>0</v>
      </c>
      <c r="G17" s="180">
        <f>ROUND(E17*F17,2)</f>
        <v>0</v>
      </c>
      <c r="H17" s="180" t="e">
        <f>ROUND(E17*#REF!,2)</f>
        <v>#REF!</v>
      </c>
      <c r="I17" s="179"/>
      <c r="J17" s="180">
        <f>ROUND(E17*I17,2)</f>
        <v>0</v>
      </c>
      <c r="K17" s="180">
        <v>21</v>
      </c>
      <c r="L17" s="180">
        <f>G17*(1+K17/100)</f>
        <v>0</v>
      </c>
      <c r="M17" s="180">
        <v>5.9199999999999999E-3</v>
      </c>
      <c r="N17" s="180">
        <f>ROUND(E17*M17,2)</f>
        <v>0.02</v>
      </c>
      <c r="O17" s="180">
        <v>0</v>
      </c>
      <c r="P17" s="180">
        <f>ROUND(E17*O17,2)</f>
        <v>0</v>
      </c>
      <c r="Q17" s="180"/>
      <c r="R17" s="215" t="s">
        <v>331</v>
      </c>
      <c r="S17" s="181">
        <v>0.26</v>
      </c>
      <c r="T17" s="180">
        <f>ROUND(E17*S17,2)</f>
        <v>1.04</v>
      </c>
      <c r="U17" s="163"/>
      <c r="V17" s="163"/>
      <c r="W17" s="163"/>
      <c r="X17" s="163"/>
      <c r="Y17" s="163"/>
      <c r="Z17" s="163"/>
      <c r="AA17" s="163"/>
      <c r="AB17" s="163"/>
      <c r="AC17" s="163"/>
      <c r="AD17" s="163" t="s">
        <v>120</v>
      </c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</row>
    <row r="18" spans="1:59" ht="22.5" outlineLevel="1" x14ac:dyDescent="0.2">
      <c r="A18" s="164">
        <v>7</v>
      </c>
      <c r="B18" s="170" t="s">
        <v>135</v>
      </c>
      <c r="C18" s="205" t="s">
        <v>136</v>
      </c>
      <c r="D18" s="172" t="s">
        <v>119</v>
      </c>
      <c r="E18" s="175">
        <v>4</v>
      </c>
      <c r="F18" s="179">
        <v>0</v>
      </c>
      <c r="G18" s="180">
        <f>ROUND(E18*F18,2)</f>
        <v>0</v>
      </c>
      <c r="H18" s="180" t="e">
        <f>ROUND(E18*#REF!,2)</f>
        <v>#REF!</v>
      </c>
      <c r="I18" s="179"/>
      <c r="J18" s="180">
        <f>ROUND(E18*I18,2)</f>
        <v>0</v>
      </c>
      <c r="K18" s="180">
        <v>21</v>
      </c>
      <c r="L18" s="180">
        <f>G18*(1+K18/100)</f>
        <v>0</v>
      </c>
      <c r="M18" s="180">
        <v>5.9199999999999999E-3</v>
      </c>
      <c r="N18" s="180">
        <f>ROUND(E18*M18,2)</f>
        <v>0.02</v>
      </c>
      <c r="O18" s="180">
        <v>0</v>
      </c>
      <c r="P18" s="180">
        <f>ROUND(E18*O18,2)</f>
        <v>0</v>
      </c>
      <c r="Q18" s="180"/>
      <c r="R18" s="215" t="s">
        <v>331</v>
      </c>
      <c r="S18" s="181">
        <v>0.26</v>
      </c>
      <c r="T18" s="180">
        <f>ROUND(E18*S18,2)</f>
        <v>1.04</v>
      </c>
      <c r="U18" s="163"/>
      <c r="V18" s="163"/>
      <c r="W18" s="163"/>
      <c r="X18" s="163"/>
      <c r="Y18" s="163"/>
      <c r="Z18" s="163"/>
      <c r="AA18" s="163"/>
      <c r="AB18" s="163"/>
      <c r="AC18" s="163"/>
      <c r="AD18" s="163" t="s">
        <v>120</v>
      </c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</row>
    <row r="19" spans="1:59" outlineLevel="1" x14ac:dyDescent="0.2">
      <c r="A19" s="164">
        <v>8</v>
      </c>
      <c r="B19" s="170" t="s">
        <v>137</v>
      </c>
      <c r="C19" s="205" t="s">
        <v>138</v>
      </c>
      <c r="D19" s="172" t="s">
        <v>139</v>
      </c>
      <c r="E19" s="175">
        <v>1</v>
      </c>
      <c r="F19" s="179">
        <v>0</v>
      </c>
      <c r="G19" s="180">
        <f>ROUND(E19*F19,2)</f>
        <v>0</v>
      </c>
      <c r="H19" s="180" t="e">
        <f>ROUND(E19*#REF!,2)</f>
        <v>#REF!</v>
      </c>
      <c r="I19" s="179"/>
      <c r="J19" s="180">
        <f>ROUND(E19*I19,2)</f>
        <v>0</v>
      </c>
      <c r="K19" s="180">
        <v>21</v>
      </c>
      <c r="L19" s="180">
        <f>G19*(1+K19/100)</f>
        <v>0</v>
      </c>
      <c r="M19" s="180">
        <v>0</v>
      </c>
      <c r="N19" s="180">
        <f>ROUND(E19*M19,2)</f>
        <v>0</v>
      </c>
      <c r="O19" s="180">
        <v>0</v>
      </c>
      <c r="P19" s="180">
        <f>ROUND(E19*O19,2)</f>
        <v>0</v>
      </c>
      <c r="Q19" s="180"/>
      <c r="R19" s="215" t="s">
        <v>331</v>
      </c>
      <c r="S19" s="181">
        <v>7.3479999999999999</v>
      </c>
      <c r="T19" s="180">
        <f>ROUND(E19*S19,2)</f>
        <v>7.35</v>
      </c>
      <c r="U19" s="163"/>
      <c r="V19" s="163"/>
      <c r="W19" s="163"/>
      <c r="X19" s="163"/>
      <c r="Y19" s="163"/>
      <c r="Z19" s="163"/>
      <c r="AA19" s="163"/>
      <c r="AB19" s="163"/>
      <c r="AC19" s="163"/>
      <c r="AD19" s="163" t="s">
        <v>120</v>
      </c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</row>
    <row r="20" spans="1:59" x14ac:dyDescent="0.2">
      <c r="A20" s="165" t="s">
        <v>115</v>
      </c>
      <c r="B20" s="171" t="s">
        <v>62</v>
      </c>
      <c r="C20" s="207" t="s">
        <v>63</v>
      </c>
      <c r="D20" s="174"/>
      <c r="E20" s="177"/>
      <c r="F20" s="182"/>
      <c r="G20" s="182">
        <f>SUMIF(AD21:AD38,"&lt;&gt;NOR",G21:G38)</f>
        <v>0</v>
      </c>
      <c r="H20" s="182" t="e">
        <f>SUM(H21:H38)</f>
        <v>#REF!</v>
      </c>
      <c r="I20" s="182"/>
      <c r="J20" s="182">
        <f>SUM(J21:J38)</f>
        <v>0</v>
      </c>
      <c r="K20" s="182"/>
      <c r="L20" s="182">
        <f>SUM(L21:L38)</f>
        <v>0</v>
      </c>
      <c r="M20" s="182"/>
      <c r="N20" s="182">
        <f>SUM(N21:N38)</f>
        <v>0</v>
      </c>
      <c r="O20" s="182"/>
      <c r="P20" s="182">
        <f>SUM(P21:P38)</f>
        <v>0.26</v>
      </c>
      <c r="Q20" s="182"/>
      <c r="R20" s="216"/>
      <c r="S20" s="183"/>
      <c r="T20" s="182">
        <f>SUM(T21:T38)</f>
        <v>5.879999999999999</v>
      </c>
      <c r="AD20" t="s">
        <v>116</v>
      </c>
    </row>
    <row r="21" spans="1:59" outlineLevel="1" x14ac:dyDescent="0.2">
      <c r="A21" s="164">
        <v>9</v>
      </c>
      <c r="B21" s="170" t="s">
        <v>140</v>
      </c>
      <c r="C21" s="205" t="s">
        <v>141</v>
      </c>
      <c r="D21" s="172" t="s">
        <v>119</v>
      </c>
      <c r="E21" s="175">
        <v>5.52</v>
      </c>
      <c r="F21" s="179">
        <v>0</v>
      </c>
      <c r="G21" s="180">
        <f>ROUND(E21*F21,2)</f>
        <v>0</v>
      </c>
      <c r="H21" s="180" t="e">
        <f>ROUND(E21*#REF!,2)</f>
        <v>#REF!</v>
      </c>
      <c r="I21" s="179"/>
      <c r="J21" s="180">
        <f>ROUND(E21*I21,2)</f>
        <v>0</v>
      </c>
      <c r="K21" s="180">
        <v>21</v>
      </c>
      <c r="L21" s="180">
        <f>G21*(1+K21/100)</f>
        <v>0</v>
      </c>
      <c r="M21" s="180">
        <v>0</v>
      </c>
      <c r="N21" s="180">
        <f>ROUND(E21*M21,2)</f>
        <v>0</v>
      </c>
      <c r="O21" s="180">
        <v>0.02</v>
      </c>
      <c r="P21" s="180">
        <f>ROUND(E21*O21,2)</f>
        <v>0.11</v>
      </c>
      <c r="Q21" s="180"/>
      <c r="R21" s="215" t="s">
        <v>331</v>
      </c>
      <c r="S21" s="181">
        <v>0.29570000000000002</v>
      </c>
      <c r="T21" s="180">
        <f>ROUND(E21*S21,2)</f>
        <v>1.63</v>
      </c>
      <c r="U21" s="163"/>
      <c r="V21" s="163"/>
      <c r="W21" s="163"/>
      <c r="X21" s="163"/>
      <c r="Y21" s="163"/>
      <c r="Z21" s="163"/>
      <c r="AA21" s="163"/>
      <c r="AB21" s="163"/>
      <c r="AC21" s="163"/>
      <c r="AD21" s="163" t="s">
        <v>130</v>
      </c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</row>
    <row r="22" spans="1:59" outlineLevel="1" x14ac:dyDescent="0.2">
      <c r="A22" s="164"/>
      <c r="B22" s="170"/>
      <c r="C22" s="206" t="s">
        <v>142</v>
      </c>
      <c r="D22" s="173"/>
      <c r="E22" s="176">
        <v>5.52</v>
      </c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215"/>
      <c r="S22" s="181"/>
      <c r="T22" s="180"/>
      <c r="U22" s="163"/>
      <c r="V22" s="163"/>
      <c r="W22" s="163"/>
      <c r="X22" s="163"/>
      <c r="Y22" s="163"/>
      <c r="Z22" s="163"/>
      <c r="AA22" s="163"/>
      <c r="AB22" s="163"/>
      <c r="AC22" s="163"/>
      <c r="AD22" s="163" t="s">
        <v>122</v>
      </c>
      <c r="AE22" s="163">
        <v>0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</row>
    <row r="23" spans="1:59" outlineLevel="1" x14ac:dyDescent="0.2">
      <c r="A23" s="164">
        <v>10</v>
      </c>
      <c r="B23" s="170" t="s">
        <v>143</v>
      </c>
      <c r="C23" s="205" t="s">
        <v>144</v>
      </c>
      <c r="D23" s="172" t="s">
        <v>119</v>
      </c>
      <c r="E23" s="175">
        <v>5.52</v>
      </c>
      <c r="F23" s="179">
        <v>0</v>
      </c>
      <c r="G23" s="180">
        <f>ROUND(E23*F23,2)</f>
        <v>0</v>
      </c>
      <c r="H23" s="180" t="e">
        <f>ROUND(E23*#REF!,2)</f>
        <v>#REF!</v>
      </c>
      <c r="I23" s="179"/>
      <c r="J23" s="180">
        <f>ROUND(E23*I23,2)</f>
        <v>0</v>
      </c>
      <c r="K23" s="180">
        <v>21</v>
      </c>
      <c r="L23" s="180">
        <f>G23*(1+K23/100)</f>
        <v>0</v>
      </c>
      <c r="M23" s="180">
        <v>0</v>
      </c>
      <c r="N23" s="180">
        <f>ROUND(E23*M23,2)</f>
        <v>0</v>
      </c>
      <c r="O23" s="180">
        <v>1.75E-3</v>
      </c>
      <c r="P23" s="180">
        <f>ROUND(E23*O23,2)</f>
        <v>0.01</v>
      </c>
      <c r="Q23" s="180"/>
      <c r="R23" s="215" t="s">
        <v>331</v>
      </c>
      <c r="S23" s="181">
        <v>0.16500000000000001</v>
      </c>
      <c r="T23" s="180">
        <f>ROUND(E23*S23,2)</f>
        <v>0.91</v>
      </c>
      <c r="U23" s="163"/>
      <c r="V23" s="163"/>
      <c r="W23" s="163"/>
      <c r="X23" s="163"/>
      <c r="Y23" s="163"/>
      <c r="Z23" s="163"/>
      <c r="AA23" s="163"/>
      <c r="AB23" s="163"/>
      <c r="AC23" s="163"/>
      <c r="AD23" s="163" t="s">
        <v>120</v>
      </c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</row>
    <row r="24" spans="1:59" outlineLevel="1" x14ac:dyDescent="0.2">
      <c r="A24" s="164">
        <v>11</v>
      </c>
      <c r="B24" s="170" t="s">
        <v>145</v>
      </c>
      <c r="C24" s="205" t="s">
        <v>146</v>
      </c>
      <c r="D24" s="172" t="s">
        <v>129</v>
      </c>
      <c r="E24" s="175">
        <v>1</v>
      </c>
      <c r="F24" s="179">
        <v>0</v>
      </c>
      <c r="G24" s="180">
        <f>ROUND(E24*F24,2)</f>
        <v>0</v>
      </c>
      <c r="H24" s="180" t="e">
        <f>ROUND(E24*#REF!,2)</f>
        <v>#REF!</v>
      </c>
      <c r="I24" s="179"/>
      <c r="J24" s="180">
        <f>ROUND(E24*I24,2)</f>
        <v>0</v>
      </c>
      <c r="K24" s="180">
        <v>21</v>
      </c>
      <c r="L24" s="180">
        <f>G24*(1+K24/100)</f>
        <v>0</v>
      </c>
      <c r="M24" s="180">
        <v>0</v>
      </c>
      <c r="N24" s="180">
        <f>ROUND(E24*M24,2)</f>
        <v>0</v>
      </c>
      <c r="O24" s="180">
        <v>0</v>
      </c>
      <c r="P24" s="180">
        <f>ROUND(E24*O24,2)</f>
        <v>0</v>
      </c>
      <c r="Q24" s="180"/>
      <c r="R24" s="215" t="s">
        <v>331</v>
      </c>
      <c r="S24" s="181">
        <v>0.09</v>
      </c>
      <c r="T24" s="180">
        <f>ROUND(E24*S24,2)</f>
        <v>0.09</v>
      </c>
      <c r="U24" s="163"/>
      <c r="V24" s="163"/>
      <c r="W24" s="163"/>
      <c r="X24" s="163"/>
      <c r="Y24" s="163"/>
      <c r="Z24" s="163"/>
      <c r="AA24" s="163"/>
      <c r="AB24" s="163"/>
      <c r="AC24" s="163"/>
      <c r="AD24" s="163" t="s">
        <v>120</v>
      </c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</row>
    <row r="25" spans="1:59" outlineLevel="1" x14ac:dyDescent="0.2">
      <c r="A25" s="164">
        <v>12</v>
      </c>
      <c r="B25" s="170" t="s">
        <v>147</v>
      </c>
      <c r="C25" s="205" t="s">
        <v>148</v>
      </c>
      <c r="D25" s="172" t="s">
        <v>119</v>
      </c>
      <c r="E25" s="175">
        <v>2.2999999999999998</v>
      </c>
      <c r="F25" s="179">
        <v>0</v>
      </c>
      <c r="G25" s="180">
        <f>ROUND(E25*F25,2)</f>
        <v>0</v>
      </c>
      <c r="H25" s="180" t="e">
        <f>ROUND(E25*#REF!,2)</f>
        <v>#REF!</v>
      </c>
      <c r="I25" s="179"/>
      <c r="J25" s="180">
        <f>ROUND(E25*I25,2)</f>
        <v>0</v>
      </c>
      <c r="K25" s="180">
        <v>21</v>
      </c>
      <c r="L25" s="180">
        <f>G25*(1+K25/100)</f>
        <v>0</v>
      </c>
      <c r="M25" s="180">
        <v>1E-3</v>
      </c>
      <c r="N25" s="180">
        <f>ROUND(E25*M25,2)</f>
        <v>0</v>
      </c>
      <c r="O25" s="180">
        <v>6.3E-2</v>
      </c>
      <c r="P25" s="180">
        <f>ROUND(E25*O25,2)</f>
        <v>0.14000000000000001</v>
      </c>
      <c r="Q25" s="180"/>
      <c r="R25" s="215" t="s">
        <v>331</v>
      </c>
      <c r="S25" s="181">
        <v>0.71799999999999997</v>
      </c>
      <c r="T25" s="180">
        <f>ROUND(E25*S25,2)</f>
        <v>1.65</v>
      </c>
      <c r="U25" s="163"/>
      <c r="V25" s="163"/>
      <c r="W25" s="163"/>
      <c r="X25" s="163"/>
      <c r="Y25" s="163"/>
      <c r="Z25" s="163"/>
      <c r="AA25" s="163"/>
      <c r="AB25" s="163"/>
      <c r="AC25" s="163"/>
      <c r="AD25" s="163" t="s">
        <v>120</v>
      </c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</row>
    <row r="26" spans="1:59" outlineLevel="1" x14ac:dyDescent="0.2">
      <c r="A26" s="164">
        <v>13</v>
      </c>
      <c r="B26" s="170" t="s">
        <v>149</v>
      </c>
      <c r="C26" s="205" t="s">
        <v>150</v>
      </c>
      <c r="D26" s="172" t="s">
        <v>151</v>
      </c>
      <c r="E26" s="175">
        <v>0.38129999999999997</v>
      </c>
      <c r="F26" s="179">
        <v>0</v>
      </c>
      <c r="G26" s="180">
        <f>ROUND(E26*F26,2)</f>
        <v>0</v>
      </c>
      <c r="H26" s="180" t="e">
        <f>ROUND(E26*#REF!,2)</f>
        <v>#REF!</v>
      </c>
      <c r="I26" s="179"/>
      <c r="J26" s="180">
        <f>ROUND(E26*I26,2)</f>
        <v>0</v>
      </c>
      <c r="K26" s="180">
        <v>21</v>
      </c>
      <c r="L26" s="180">
        <f>G26*(1+K26/100)</f>
        <v>0</v>
      </c>
      <c r="M26" s="180">
        <v>0</v>
      </c>
      <c r="N26" s="180">
        <f>ROUND(E26*M26,2)</f>
        <v>0</v>
      </c>
      <c r="O26" s="180">
        <v>0</v>
      </c>
      <c r="P26" s="180">
        <f>ROUND(E26*O26,2)</f>
        <v>0</v>
      </c>
      <c r="Q26" s="180"/>
      <c r="R26" s="215" t="s">
        <v>331</v>
      </c>
      <c r="S26" s="181">
        <v>0</v>
      </c>
      <c r="T26" s="180">
        <f>ROUND(E26*S26,2)</f>
        <v>0</v>
      </c>
      <c r="U26" s="163"/>
      <c r="V26" s="163"/>
      <c r="W26" s="163"/>
      <c r="X26" s="163"/>
      <c r="Y26" s="163"/>
      <c r="Z26" s="163"/>
      <c r="AA26" s="163"/>
      <c r="AB26" s="163"/>
      <c r="AC26" s="163"/>
      <c r="AD26" s="163" t="s">
        <v>120</v>
      </c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</row>
    <row r="27" spans="1:59" outlineLevel="1" x14ac:dyDescent="0.2">
      <c r="A27" s="164"/>
      <c r="B27" s="170"/>
      <c r="C27" s="285" t="s">
        <v>152</v>
      </c>
      <c r="D27" s="286"/>
      <c r="E27" s="287"/>
      <c r="F27" s="288"/>
      <c r="G27" s="289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215"/>
      <c r="S27" s="181"/>
      <c r="T27" s="180"/>
      <c r="U27" s="163"/>
      <c r="V27" s="163"/>
      <c r="W27" s="163"/>
      <c r="X27" s="163"/>
      <c r="Y27" s="163"/>
      <c r="Z27" s="163"/>
      <c r="AA27" s="163"/>
      <c r="AB27" s="163"/>
      <c r="AC27" s="163"/>
      <c r="AD27" s="163" t="s">
        <v>153</v>
      </c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6" t="str">
        <f>C27</f>
        <v>bourání konstrukcí - 0,26496 t</v>
      </c>
      <c r="BA27" s="163"/>
      <c r="BB27" s="163"/>
      <c r="BC27" s="163"/>
      <c r="BD27" s="163"/>
      <c r="BE27" s="163"/>
      <c r="BF27" s="163"/>
      <c r="BG27" s="163"/>
    </row>
    <row r="28" spans="1:59" outlineLevel="1" x14ac:dyDescent="0.2">
      <c r="A28" s="164"/>
      <c r="B28" s="170"/>
      <c r="C28" s="285" t="s">
        <v>154</v>
      </c>
      <c r="D28" s="286"/>
      <c r="E28" s="287"/>
      <c r="F28" s="288"/>
      <c r="G28" s="289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215"/>
      <c r="S28" s="181"/>
      <c r="T28" s="180"/>
      <c r="U28" s="163"/>
      <c r="V28" s="163"/>
      <c r="W28" s="163"/>
      <c r="X28" s="163"/>
      <c r="Y28" s="163"/>
      <c r="Z28" s="163"/>
      <c r="AA28" s="163"/>
      <c r="AB28" s="163"/>
      <c r="AC28" s="163"/>
      <c r="AD28" s="163" t="s">
        <v>153</v>
      </c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6" t="str">
        <f>C28</f>
        <v>vnitřní kanalizace - 0,0063 t</v>
      </c>
      <c r="BA28" s="163"/>
      <c r="BB28" s="163"/>
      <c r="BC28" s="163"/>
      <c r="BD28" s="163"/>
      <c r="BE28" s="163"/>
      <c r="BF28" s="163"/>
      <c r="BG28" s="163"/>
    </row>
    <row r="29" spans="1:59" outlineLevel="1" x14ac:dyDescent="0.2">
      <c r="A29" s="164"/>
      <c r="B29" s="170"/>
      <c r="C29" s="285" t="s">
        <v>155</v>
      </c>
      <c r="D29" s="286"/>
      <c r="E29" s="287"/>
      <c r="F29" s="288"/>
      <c r="G29" s="289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215"/>
      <c r="S29" s="181"/>
      <c r="T29" s="180"/>
      <c r="U29" s="163"/>
      <c r="V29" s="163"/>
      <c r="W29" s="163"/>
      <c r="X29" s="163"/>
      <c r="Y29" s="163"/>
      <c r="Z29" s="163"/>
      <c r="AA29" s="163"/>
      <c r="AB29" s="163"/>
      <c r="AC29" s="163"/>
      <c r="AD29" s="163" t="s">
        <v>153</v>
      </c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6" t="str">
        <f>C29</f>
        <v>zařizovací předměty - 0,10021 t</v>
      </c>
      <c r="BA29" s="163"/>
      <c r="BB29" s="163"/>
      <c r="BC29" s="163"/>
      <c r="BD29" s="163"/>
      <c r="BE29" s="163"/>
      <c r="BF29" s="163"/>
      <c r="BG29" s="163"/>
    </row>
    <row r="30" spans="1:59" outlineLevel="1" x14ac:dyDescent="0.2">
      <c r="A30" s="164"/>
      <c r="B30" s="170"/>
      <c r="C30" s="285" t="s">
        <v>156</v>
      </c>
      <c r="D30" s="286"/>
      <c r="E30" s="287"/>
      <c r="F30" s="288"/>
      <c r="G30" s="289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215"/>
      <c r="S30" s="181"/>
      <c r="T30" s="180"/>
      <c r="U30" s="163"/>
      <c r="V30" s="163"/>
      <c r="W30" s="163"/>
      <c r="X30" s="163"/>
      <c r="Y30" s="163"/>
      <c r="Z30" s="163"/>
      <c r="AA30" s="163"/>
      <c r="AB30" s="163"/>
      <c r="AC30" s="163"/>
      <c r="AD30" s="163" t="s">
        <v>153</v>
      </c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6" t="str">
        <f>C30</f>
        <v>konstrukce truhlářské - 0,0098 t</v>
      </c>
      <c r="BA30" s="163"/>
      <c r="BB30" s="163"/>
      <c r="BC30" s="163"/>
      <c r="BD30" s="163"/>
      <c r="BE30" s="163"/>
      <c r="BF30" s="163"/>
      <c r="BG30" s="163"/>
    </row>
    <row r="31" spans="1:59" outlineLevel="1" x14ac:dyDescent="0.2">
      <c r="A31" s="164"/>
      <c r="B31" s="170"/>
      <c r="C31" s="206" t="s">
        <v>157</v>
      </c>
      <c r="D31" s="173"/>
      <c r="E31" s="176">
        <v>0.38129999999999997</v>
      </c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215"/>
      <c r="S31" s="181"/>
      <c r="T31" s="180"/>
      <c r="U31" s="163"/>
      <c r="V31" s="163"/>
      <c r="W31" s="163"/>
      <c r="X31" s="163"/>
      <c r="Y31" s="163"/>
      <c r="Z31" s="163"/>
      <c r="AA31" s="163"/>
      <c r="AB31" s="163"/>
      <c r="AC31" s="163"/>
      <c r="AD31" s="163" t="s">
        <v>122</v>
      </c>
      <c r="AE31" s="163">
        <v>0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</row>
    <row r="32" spans="1:59" outlineLevel="1" x14ac:dyDescent="0.2">
      <c r="A32" s="164">
        <v>14</v>
      </c>
      <c r="B32" s="170" t="s">
        <v>158</v>
      </c>
      <c r="C32" s="205" t="s">
        <v>159</v>
      </c>
      <c r="D32" s="172" t="s">
        <v>151</v>
      </c>
      <c r="E32" s="175">
        <v>0.38129999999999997</v>
      </c>
      <c r="F32" s="179">
        <v>0</v>
      </c>
      <c r="G32" s="180">
        <f>ROUND(E32*F32,2)</f>
        <v>0</v>
      </c>
      <c r="H32" s="180" t="e">
        <f>ROUND(E32*#REF!,2)</f>
        <v>#REF!</v>
      </c>
      <c r="I32" s="179"/>
      <c r="J32" s="180">
        <f>ROUND(E32*I32,2)</f>
        <v>0</v>
      </c>
      <c r="K32" s="180">
        <v>21</v>
      </c>
      <c r="L32" s="180">
        <f>G32*(1+K32/100)</f>
        <v>0</v>
      </c>
      <c r="M32" s="180">
        <v>0</v>
      </c>
      <c r="N32" s="180">
        <f>ROUND(E32*M32,2)</f>
        <v>0</v>
      </c>
      <c r="O32" s="180">
        <v>0</v>
      </c>
      <c r="P32" s="180">
        <f>ROUND(E32*O32,2)</f>
        <v>0</v>
      </c>
      <c r="Q32" s="180"/>
      <c r="R32" s="215" t="s">
        <v>331</v>
      </c>
      <c r="S32" s="181">
        <v>0.65300000000000002</v>
      </c>
      <c r="T32" s="180">
        <f>ROUND(E32*S32,2)</f>
        <v>0.25</v>
      </c>
      <c r="U32" s="163"/>
      <c r="V32" s="163"/>
      <c r="W32" s="163"/>
      <c r="X32" s="163"/>
      <c r="Y32" s="163"/>
      <c r="Z32" s="163"/>
      <c r="AA32" s="163"/>
      <c r="AB32" s="163"/>
      <c r="AC32" s="163"/>
      <c r="AD32" s="163" t="s">
        <v>120</v>
      </c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</row>
    <row r="33" spans="1:59" outlineLevel="1" x14ac:dyDescent="0.2">
      <c r="A33" s="164">
        <v>15</v>
      </c>
      <c r="B33" s="170" t="s">
        <v>160</v>
      </c>
      <c r="C33" s="205" t="s">
        <v>161</v>
      </c>
      <c r="D33" s="172" t="s">
        <v>151</v>
      </c>
      <c r="E33" s="175">
        <v>0.38129999999999997</v>
      </c>
      <c r="F33" s="179">
        <v>0</v>
      </c>
      <c r="G33" s="180">
        <f>ROUND(E33*F33,2)</f>
        <v>0</v>
      </c>
      <c r="H33" s="180" t="e">
        <f>ROUND(E33*#REF!,2)</f>
        <v>#REF!</v>
      </c>
      <c r="I33" s="179"/>
      <c r="J33" s="180">
        <f>ROUND(E33*I33,2)</f>
        <v>0</v>
      </c>
      <c r="K33" s="180">
        <v>21</v>
      </c>
      <c r="L33" s="180">
        <f>G33*(1+K33/100)</f>
        <v>0</v>
      </c>
      <c r="M33" s="180">
        <v>0</v>
      </c>
      <c r="N33" s="180">
        <f>ROUND(E33*M33,2)</f>
        <v>0</v>
      </c>
      <c r="O33" s="180">
        <v>0</v>
      </c>
      <c r="P33" s="180">
        <f>ROUND(E33*O33,2)</f>
        <v>0</v>
      </c>
      <c r="Q33" s="180"/>
      <c r="R33" s="215" t="s">
        <v>331</v>
      </c>
      <c r="S33" s="181">
        <v>0</v>
      </c>
      <c r="T33" s="180">
        <f>ROUND(E33*S33,2)</f>
        <v>0</v>
      </c>
      <c r="U33" s="163"/>
      <c r="V33" s="163"/>
      <c r="W33" s="163"/>
      <c r="X33" s="163"/>
      <c r="Y33" s="163"/>
      <c r="Z33" s="163"/>
      <c r="AA33" s="163"/>
      <c r="AB33" s="163"/>
      <c r="AC33" s="163"/>
      <c r="AD33" s="163" t="s">
        <v>120</v>
      </c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</row>
    <row r="34" spans="1:59" ht="22.5" outlineLevel="1" x14ac:dyDescent="0.2">
      <c r="A34" s="164">
        <v>16</v>
      </c>
      <c r="B34" s="170" t="s">
        <v>162</v>
      </c>
      <c r="C34" s="205" t="s">
        <v>163</v>
      </c>
      <c r="D34" s="172" t="s">
        <v>139</v>
      </c>
      <c r="E34" s="175">
        <v>1</v>
      </c>
      <c r="F34" s="179">
        <v>0</v>
      </c>
      <c r="G34" s="180">
        <f>ROUND(E34*F34,2)</f>
        <v>0</v>
      </c>
      <c r="H34" s="180" t="e">
        <f>ROUND(E34*#REF!,2)</f>
        <v>#REF!</v>
      </c>
      <c r="I34" s="179"/>
      <c r="J34" s="180">
        <f>ROUND(E34*I34,2)</f>
        <v>0</v>
      </c>
      <c r="K34" s="180">
        <v>21</v>
      </c>
      <c r="L34" s="180">
        <f>G34*(1+K34/100)</f>
        <v>0</v>
      </c>
      <c r="M34" s="180">
        <v>0</v>
      </c>
      <c r="N34" s="180">
        <f>ROUND(E34*M34,2)</f>
        <v>0</v>
      </c>
      <c r="O34" s="180">
        <v>0</v>
      </c>
      <c r="P34" s="180">
        <f>ROUND(E34*O34,2)</f>
        <v>0</v>
      </c>
      <c r="Q34" s="180"/>
      <c r="R34" s="215" t="s">
        <v>331</v>
      </c>
      <c r="S34" s="181">
        <v>0</v>
      </c>
      <c r="T34" s="180">
        <f>ROUND(E34*S34,2)</f>
        <v>0</v>
      </c>
      <c r="U34" s="163"/>
      <c r="V34" s="163"/>
      <c r="W34" s="163"/>
      <c r="X34" s="163"/>
      <c r="Y34" s="163"/>
      <c r="Z34" s="163"/>
      <c r="AA34" s="163"/>
      <c r="AB34" s="163"/>
      <c r="AC34" s="163"/>
      <c r="AD34" s="163" t="s">
        <v>120</v>
      </c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</row>
    <row r="35" spans="1:59" ht="22.5" outlineLevel="1" x14ac:dyDescent="0.2">
      <c r="A35" s="164">
        <v>17</v>
      </c>
      <c r="B35" s="170" t="s">
        <v>164</v>
      </c>
      <c r="C35" s="205" t="s">
        <v>165</v>
      </c>
      <c r="D35" s="172" t="s">
        <v>151</v>
      </c>
      <c r="E35" s="175">
        <v>0.38129999999999997</v>
      </c>
      <c r="F35" s="179">
        <v>0</v>
      </c>
      <c r="G35" s="180">
        <f>ROUND(E35*F35,2)</f>
        <v>0</v>
      </c>
      <c r="H35" s="180" t="e">
        <f>ROUND(E35*#REF!,2)</f>
        <v>#REF!</v>
      </c>
      <c r="I35" s="179"/>
      <c r="J35" s="180">
        <f>ROUND(E35*I35,2)</f>
        <v>0</v>
      </c>
      <c r="K35" s="180">
        <v>21</v>
      </c>
      <c r="L35" s="180">
        <f>G35*(1+K35/100)</f>
        <v>0</v>
      </c>
      <c r="M35" s="180">
        <v>0</v>
      </c>
      <c r="N35" s="180">
        <f>ROUND(E35*M35,2)</f>
        <v>0</v>
      </c>
      <c r="O35" s="180">
        <v>0</v>
      </c>
      <c r="P35" s="180">
        <f>ROUND(E35*O35,2)</f>
        <v>0</v>
      </c>
      <c r="Q35" s="180"/>
      <c r="R35" s="215" t="s">
        <v>331</v>
      </c>
      <c r="S35" s="181">
        <v>3.5459999999999998</v>
      </c>
      <c r="T35" s="180">
        <f>ROUND(E35*S35,2)</f>
        <v>1.35</v>
      </c>
      <c r="U35" s="163"/>
      <c r="V35" s="163"/>
      <c r="W35" s="163"/>
      <c r="X35" s="163"/>
      <c r="Y35" s="163"/>
      <c r="Z35" s="163"/>
      <c r="AA35" s="163"/>
      <c r="AB35" s="163"/>
      <c r="AC35" s="163"/>
      <c r="AD35" s="163" t="s">
        <v>130</v>
      </c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</row>
    <row r="36" spans="1:59" outlineLevel="1" x14ac:dyDescent="0.2">
      <c r="A36" s="164">
        <v>18</v>
      </c>
      <c r="B36" s="170" t="s">
        <v>166</v>
      </c>
      <c r="C36" s="205" t="s">
        <v>167</v>
      </c>
      <c r="D36" s="172" t="s">
        <v>168</v>
      </c>
      <c r="E36" s="175">
        <v>20</v>
      </c>
      <c r="F36" s="179">
        <v>0</v>
      </c>
      <c r="G36" s="180">
        <f>ROUND(E36*F36,2)</f>
        <v>0</v>
      </c>
      <c r="H36" s="180" t="e">
        <f>ROUND(E36*#REF!,2)</f>
        <v>#REF!</v>
      </c>
      <c r="I36" s="179"/>
      <c r="J36" s="180">
        <f>ROUND(E36*I36,2)</f>
        <v>0</v>
      </c>
      <c r="K36" s="180">
        <v>21</v>
      </c>
      <c r="L36" s="180">
        <f>G36*(1+K36/100)</f>
        <v>0</v>
      </c>
      <c r="M36" s="180">
        <v>0</v>
      </c>
      <c r="N36" s="180">
        <f>ROUND(E36*M36,2)</f>
        <v>0</v>
      </c>
      <c r="O36" s="180">
        <v>0</v>
      </c>
      <c r="P36" s="180">
        <f>ROUND(E36*O36,2)</f>
        <v>0</v>
      </c>
      <c r="Q36" s="180"/>
      <c r="R36" s="215" t="s">
        <v>331</v>
      </c>
      <c r="S36" s="181">
        <v>0</v>
      </c>
      <c r="T36" s="180">
        <f>ROUND(E36*S36,2)</f>
        <v>0</v>
      </c>
      <c r="U36" s="163"/>
      <c r="V36" s="163"/>
      <c r="W36" s="163"/>
      <c r="X36" s="163"/>
      <c r="Y36" s="163"/>
      <c r="Z36" s="163"/>
      <c r="AA36" s="163"/>
      <c r="AB36" s="163"/>
      <c r="AC36" s="163"/>
      <c r="AD36" s="163" t="s">
        <v>120</v>
      </c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</row>
    <row r="37" spans="1:59" outlineLevel="1" x14ac:dyDescent="0.2">
      <c r="A37" s="164"/>
      <c r="B37" s="170"/>
      <c r="C37" s="285" t="s">
        <v>169</v>
      </c>
      <c r="D37" s="286"/>
      <c r="E37" s="287"/>
      <c r="F37" s="288"/>
      <c r="G37" s="289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215"/>
      <c r="S37" s="181"/>
      <c r="T37" s="180"/>
      <c r="U37" s="163"/>
      <c r="V37" s="163"/>
      <c r="W37" s="163"/>
      <c r="X37" s="163"/>
      <c r="Y37" s="163"/>
      <c r="Z37" s="163"/>
      <c r="AA37" s="163"/>
      <c r="AB37" s="163"/>
      <c r="AC37" s="163"/>
      <c r="AD37" s="163" t="s">
        <v>153</v>
      </c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6" t="str">
        <f>C37</f>
        <v>15,10 kč/km/t * 0,3813 t * 20 km</v>
      </c>
      <c r="BA37" s="163"/>
      <c r="BB37" s="163"/>
      <c r="BC37" s="163"/>
      <c r="BD37" s="163"/>
      <c r="BE37" s="163"/>
      <c r="BF37" s="163"/>
      <c r="BG37" s="163"/>
    </row>
    <row r="38" spans="1:59" outlineLevel="1" x14ac:dyDescent="0.2">
      <c r="A38" s="164">
        <v>19</v>
      </c>
      <c r="B38" s="170" t="s">
        <v>170</v>
      </c>
      <c r="C38" s="205" t="s">
        <v>171</v>
      </c>
      <c r="D38" s="172" t="s">
        <v>151</v>
      </c>
      <c r="E38" s="175">
        <v>0.38129999999999997</v>
      </c>
      <c r="F38" s="179">
        <v>0</v>
      </c>
      <c r="G38" s="180">
        <f>ROUND(E38*F38,2)</f>
        <v>0</v>
      </c>
      <c r="H38" s="180" t="e">
        <f>ROUND(E38*#REF!,2)</f>
        <v>#REF!</v>
      </c>
      <c r="I38" s="179"/>
      <c r="J38" s="180">
        <f>ROUND(E38*I38,2)</f>
        <v>0</v>
      </c>
      <c r="K38" s="180">
        <v>21</v>
      </c>
      <c r="L38" s="180">
        <f>G38*(1+K38/100)</f>
        <v>0</v>
      </c>
      <c r="M38" s="180">
        <v>0</v>
      </c>
      <c r="N38" s="180">
        <f>ROUND(E38*M38,2)</f>
        <v>0</v>
      </c>
      <c r="O38" s="180">
        <v>0</v>
      </c>
      <c r="P38" s="180">
        <f>ROUND(E38*O38,2)</f>
        <v>0</v>
      </c>
      <c r="Q38" s="180"/>
      <c r="R38" s="215" t="s">
        <v>331</v>
      </c>
      <c r="S38" s="181">
        <v>0</v>
      </c>
      <c r="T38" s="180">
        <f>ROUND(E38*S38,2)</f>
        <v>0</v>
      </c>
      <c r="U38" s="163"/>
      <c r="V38" s="163"/>
      <c r="W38" s="163"/>
      <c r="X38" s="163"/>
      <c r="Y38" s="163"/>
      <c r="Z38" s="163"/>
      <c r="AA38" s="163"/>
      <c r="AB38" s="163"/>
      <c r="AC38" s="163"/>
      <c r="AD38" s="163" t="s">
        <v>120</v>
      </c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</row>
    <row r="39" spans="1:59" x14ac:dyDescent="0.2">
      <c r="A39" s="165" t="s">
        <v>115</v>
      </c>
      <c r="B39" s="171" t="s">
        <v>64</v>
      </c>
      <c r="C39" s="207" t="s">
        <v>65</v>
      </c>
      <c r="D39" s="174"/>
      <c r="E39" s="177"/>
      <c r="F39" s="182"/>
      <c r="G39" s="182">
        <f>SUMIF(AD40:AD53,"&lt;&gt;NOR",G40:G53)</f>
        <v>0</v>
      </c>
      <c r="H39" s="182" t="e">
        <f>SUM(H40:H53)</f>
        <v>#REF!</v>
      </c>
      <c r="I39" s="182"/>
      <c r="J39" s="182">
        <f>SUM(J40:J53)</f>
        <v>0</v>
      </c>
      <c r="K39" s="182"/>
      <c r="L39" s="182">
        <f>SUM(L40:L53)</f>
        <v>0</v>
      </c>
      <c r="M39" s="182"/>
      <c r="N39" s="182">
        <f>SUM(N40:N53)</f>
        <v>0</v>
      </c>
      <c r="O39" s="182"/>
      <c r="P39" s="182">
        <f>SUM(P40:P53)</f>
        <v>6.8</v>
      </c>
      <c r="Q39" s="182"/>
      <c r="R39" s="216"/>
      <c r="S39" s="183"/>
      <c r="T39" s="182">
        <f>SUM(T40:T53)</f>
        <v>60.34</v>
      </c>
      <c r="AD39" t="s">
        <v>116</v>
      </c>
    </row>
    <row r="40" spans="1:59" outlineLevel="1" x14ac:dyDescent="0.2">
      <c r="A40" s="164">
        <v>20</v>
      </c>
      <c r="B40" s="170" t="s">
        <v>172</v>
      </c>
      <c r="C40" s="205" t="s">
        <v>173</v>
      </c>
      <c r="D40" s="172" t="s">
        <v>119</v>
      </c>
      <c r="E40" s="175">
        <v>12.56</v>
      </c>
      <c r="F40" s="179">
        <v>0</v>
      </c>
      <c r="G40" s="180">
        <f>ROUND(E40*F40,2)</f>
        <v>0</v>
      </c>
      <c r="H40" s="180" t="e">
        <f>ROUND(E40*#REF!,2)</f>
        <v>#REF!</v>
      </c>
      <c r="I40" s="179"/>
      <c r="J40" s="180">
        <f>ROUND(E40*I40,2)</f>
        <v>0</v>
      </c>
      <c r="K40" s="180">
        <v>21</v>
      </c>
      <c r="L40" s="180">
        <f>G40*(1+K40/100)</f>
        <v>0</v>
      </c>
      <c r="M40" s="180">
        <v>0</v>
      </c>
      <c r="N40" s="180">
        <f>ROUND(E40*M40,2)</f>
        <v>0</v>
      </c>
      <c r="O40" s="180">
        <v>6.8000000000000005E-2</v>
      </c>
      <c r="P40" s="180">
        <f>ROUND(E40*O40,2)</f>
        <v>0.85</v>
      </c>
      <c r="Q40" s="180"/>
      <c r="R40" s="215" t="s">
        <v>331</v>
      </c>
      <c r="S40" s="181">
        <v>0.48937999999999998</v>
      </c>
      <c r="T40" s="180">
        <f>ROUND(E40*S40,2)</f>
        <v>6.15</v>
      </c>
      <c r="U40" s="163"/>
      <c r="V40" s="163"/>
      <c r="W40" s="163"/>
      <c r="X40" s="163"/>
      <c r="Y40" s="163"/>
      <c r="Z40" s="163"/>
      <c r="AA40" s="163"/>
      <c r="AB40" s="163"/>
      <c r="AC40" s="163"/>
      <c r="AD40" s="163" t="s">
        <v>130</v>
      </c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</row>
    <row r="41" spans="1:59" outlineLevel="1" x14ac:dyDescent="0.2">
      <c r="A41" s="164"/>
      <c r="B41" s="170"/>
      <c r="C41" s="206" t="s">
        <v>174</v>
      </c>
      <c r="D41" s="173"/>
      <c r="E41" s="176">
        <v>12.56</v>
      </c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215"/>
      <c r="S41" s="181"/>
      <c r="T41" s="180"/>
      <c r="U41" s="163"/>
      <c r="V41" s="163"/>
      <c r="W41" s="163"/>
      <c r="X41" s="163"/>
      <c r="Y41" s="163"/>
      <c r="Z41" s="163"/>
      <c r="AA41" s="163"/>
      <c r="AB41" s="163"/>
      <c r="AC41" s="163"/>
      <c r="AD41" s="163" t="s">
        <v>122</v>
      </c>
      <c r="AE41" s="163">
        <v>0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</row>
    <row r="42" spans="1:59" outlineLevel="1" x14ac:dyDescent="0.2">
      <c r="A42" s="164">
        <v>21</v>
      </c>
      <c r="B42" s="170" t="s">
        <v>175</v>
      </c>
      <c r="C42" s="205" t="s">
        <v>176</v>
      </c>
      <c r="D42" s="172" t="s">
        <v>119</v>
      </c>
      <c r="E42" s="175">
        <v>40.122599999999998</v>
      </c>
      <c r="F42" s="179">
        <v>0</v>
      </c>
      <c r="G42" s="180">
        <f>ROUND(E42*F42,2)</f>
        <v>0</v>
      </c>
      <c r="H42" s="180" t="e">
        <f>ROUND(E42*#REF!,2)</f>
        <v>#REF!</v>
      </c>
      <c r="I42" s="179"/>
      <c r="J42" s="180">
        <f>ROUND(E42*I42,2)</f>
        <v>0</v>
      </c>
      <c r="K42" s="180">
        <v>21</v>
      </c>
      <c r="L42" s="180">
        <f>G42*(1+K42/100)</f>
        <v>0</v>
      </c>
      <c r="M42" s="180">
        <v>0</v>
      </c>
      <c r="N42" s="180">
        <f>ROUND(E42*M42,2)</f>
        <v>0</v>
      </c>
      <c r="O42" s="180">
        <v>4.5999999999999999E-2</v>
      </c>
      <c r="P42" s="180">
        <f>ROUND(E42*O42,2)</f>
        <v>1.85</v>
      </c>
      <c r="Q42" s="180"/>
      <c r="R42" s="215" t="s">
        <v>331</v>
      </c>
      <c r="S42" s="181">
        <v>0.38811000000000001</v>
      </c>
      <c r="T42" s="180">
        <f>ROUND(E42*S42,2)</f>
        <v>15.57</v>
      </c>
      <c r="U42" s="163"/>
      <c r="V42" s="163"/>
      <c r="W42" s="163"/>
      <c r="X42" s="163"/>
      <c r="Y42" s="163"/>
      <c r="Z42" s="163"/>
      <c r="AA42" s="163"/>
      <c r="AB42" s="163"/>
      <c r="AC42" s="163"/>
      <c r="AD42" s="163" t="s">
        <v>130</v>
      </c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</row>
    <row r="43" spans="1:59" outlineLevel="1" x14ac:dyDescent="0.2">
      <c r="A43" s="164"/>
      <c r="B43" s="170"/>
      <c r="C43" s="206" t="s">
        <v>177</v>
      </c>
      <c r="D43" s="173"/>
      <c r="E43" s="176">
        <v>40.122599999999998</v>
      </c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215"/>
      <c r="S43" s="181"/>
      <c r="T43" s="180"/>
      <c r="U43" s="163"/>
      <c r="V43" s="163"/>
      <c r="W43" s="163"/>
      <c r="X43" s="163"/>
      <c r="Y43" s="163"/>
      <c r="Z43" s="163"/>
      <c r="AA43" s="163"/>
      <c r="AB43" s="163"/>
      <c r="AC43" s="163"/>
      <c r="AD43" s="163" t="s">
        <v>122</v>
      </c>
      <c r="AE43" s="163">
        <v>0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</row>
    <row r="44" spans="1:59" outlineLevel="1" x14ac:dyDescent="0.2">
      <c r="A44" s="164">
        <v>22</v>
      </c>
      <c r="B44" s="170" t="s">
        <v>178</v>
      </c>
      <c r="C44" s="205" t="s">
        <v>179</v>
      </c>
      <c r="D44" s="172" t="s">
        <v>180</v>
      </c>
      <c r="E44" s="175">
        <v>2.1</v>
      </c>
      <c r="F44" s="179">
        <v>0</v>
      </c>
      <c r="G44" s="180">
        <f>ROUND(E44*F44,2)</f>
        <v>0</v>
      </c>
      <c r="H44" s="180" t="e">
        <f>ROUND(E44*#REF!,2)</f>
        <v>#REF!</v>
      </c>
      <c r="I44" s="179"/>
      <c r="J44" s="180">
        <f>ROUND(E44*I44,2)</f>
        <v>0</v>
      </c>
      <c r="K44" s="180">
        <v>21</v>
      </c>
      <c r="L44" s="180">
        <f>G44*(1+K44/100)</f>
        <v>0</v>
      </c>
      <c r="M44" s="180">
        <v>1.82E-3</v>
      </c>
      <c r="N44" s="180">
        <f>ROUND(E44*M44,2)</f>
        <v>0</v>
      </c>
      <c r="O44" s="180">
        <v>1.95</v>
      </c>
      <c r="P44" s="180">
        <f>ROUND(E44*O44,2)</f>
        <v>4.0999999999999996</v>
      </c>
      <c r="Q44" s="180"/>
      <c r="R44" s="215" t="s">
        <v>331</v>
      </c>
      <c r="S44" s="181">
        <v>4.806</v>
      </c>
      <c r="T44" s="180">
        <f>ROUND(E44*S44,2)</f>
        <v>10.09</v>
      </c>
      <c r="U44" s="163"/>
      <c r="V44" s="163"/>
      <c r="W44" s="163"/>
      <c r="X44" s="163"/>
      <c r="Y44" s="163"/>
      <c r="Z44" s="163"/>
      <c r="AA44" s="163"/>
      <c r="AB44" s="163"/>
      <c r="AC44" s="163"/>
      <c r="AD44" s="163" t="s">
        <v>120</v>
      </c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</row>
    <row r="45" spans="1:59" outlineLevel="1" x14ac:dyDescent="0.2">
      <c r="A45" s="164">
        <v>23</v>
      </c>
      <c r="B45" s="170" t="s">
        <v>149</v>
      </c>
      <c r="C45" s="205" t="s">
        <v>150</v>
      </c>
      <c r="D45" s="172" t="s">
        <v>151</v>
      </c>
      <c r="E45" s="175">
        <v>6.7946999999999997</v>
      </c>
      <c r="F45" s="179">
        <v>0</v>
      </c>
      <c r="G45" s="180">
        <f>ROUND(E45*F45,2)</f>
        <v>0</v>
      </c>
      <c r="H45" s="180" t="e">
        <f>ROUND(E45*#REF!,2)</f>
        <v>#REF!</v>
      </c>
      <c r="I45" s="179"/>
      <c r="J45" s="180">
        <f>ROUND(E45*I45,2)</f>
        <v>0</v>
      </c>
      <c r="K45" s="180">
        <v>21</v>
      </c>
      <c r="L45" s="180">
        <f>G45*(1+K45/100)</f>
        <v>0</v>
      </c>
      <c r="M45" s="180">
        <v>0</v>
      </c>
      <c r="N45" s="180">
        <f>ROUND(E45*M45,2)</f>
        <v>0</v>
      </c>
      <c r="O45" s="180">
        <v>0</v>
      </c>
      <c r="P45" s="180">
        <f>ROUND(E45*O45,2)</f>
        <v>0</v>
      </c>
      <c r="Q45" s="180"/>
      <c r="R45" s="215" t="s">
        <v>331</v>
      </c>
      <c r="S45" s="181">
        <v>0</v>
      </c>
      <c r="T45" s="180">
        <f>ROUND(E45*S45,2)</f>
        <v>0</v>
      </c>
      <c r="U45" s="163"/>
      <c r="V45" s="163"/>
      <c r="W45" s="163"/>
      <c r="X45" s="163"/>
      <c r="Y45" s="163"/>
      <c r="Z45" s="163"/>
      <c r="AA45" s="163"/>
      <c r="AB45" s="163"/>
      <c r="AC45" s="163"/>
      <c r="AD45" s="163" t="s">
        <v>120</v>
      </c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</row>
    <row r="46" spans="1:59" outlineLevel="1" x14ac:dyDescent="0.2">
      <c r="A46" s="164"/>
      <c r="B46" s="170"/>
      <c r="C46" s="206" t="s">
        <v>181</v>
      </c>
      <c r="D46" s="173"/>
      <c r="E46" s="176">
        <v>6.7946999999999997</v>
      </c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215"/>
      <c r="S46" s="181"/>
      <c r="T46" s="180"/>
      <c r="U46" s="163"/>
      <c r="V46" s="163"/>
      <c r="W46" s="163"/>
      <c r="X46" s="163"/>
      <c r="Y46" s="163"/>
      <c r="Z46" s="163"/>
      <c r="AA46" s="163"/>
      <c r="AB46" s="163"/>
      <c r="AC46" s="163"/>
      <c r="AD46" s="163" t="s">
        <v>122</v>
      </c>
      <c r="AE46" s="163">
        <v>0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</row>
    <row r="47" spans="1:59" outlineLevel="1" x14ac:dyDescent="0.2">
      <c r="A47" s="164">
        <v>24</v>
      </c>
      <c r="B47" s="170" t="s">
        <v>158</v>
      </c>
      <c r="C47" s="205" t="s">
        <v>159</v>
      </c>
      <c r="D47" s="172" t="s">
        <v>151</v>
      </c>
      <c r="E47" s="175">
        <v>6.7946999999999997</v>
      </c>
      <c r="F47" s="179">
        <v>0</v>
      </c>
      <c r="G47" s="180">
        <f>ROUND(E47*F47,2)</f>
        <v>0</v>
      </c>
      <c r="H47" s="180" t="e">
        <f>ROUND(E47*#REF!,2)</f>
        <v>#REF!</v>
      </c>
      <c r="I47" s="179"/>
      <c r="J47" s="180">
        <f>ROUND(E47*I47,2)</f>
        <v>0</v>
      </c>
      <c r="K47" s="180">
        <v>21</v>
      </c>
      <c r="L47" s="180">
        <f>G47*(1+K47/100)</f>
        <v>0</v>
      </c>
      <c r="M47" s="180">
        <v>0</v>
      </c>
      <c r="N47" s="180">
        <f>ROUND(E47*M47,2)</f>
        <v>0</v>
      </c>
      <c r="O47" s="180">
        <v>0</v>
      </c>
      <c r="P47" s="180">
        <f>ROUND(E47*O47,2)</f>
        <v>0</v>
      </c>
      <c r="Q47" s="180"/>
      <c r="R47" s="215" t="s">
        <v>331</v>
      </c>
      <c r="S47" s="181">
        <v>0.65300000000000002</v>
      </c>
      <c r="T47" s="180">
        <f>ROUND(E47*S47,2)</f>
        <v>4.4400000000000004</v>
      </c>
      <c r="U47" s="163"/>
      <c r="V47" s="163"/>
      <c r="W47" s="163"/>
      <c r="X47" s="163"/>
      <c r="Y47" s="163"/>
      <c r="Z47" s="163"/>
      <c r="AA47" s="163"/>
      <c r="AB47" s="163"/>
      <c r="AC47" s="163"/>
      <c r="AD47" s="163" t="s">
        <v>120</v>
      </c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</row>
    <row r="48" spans="1:59" outlineLevel="1" x14ac:dyDescent="0.2">
      <c r="A48" s="164">
        <v>25</v>
      </c>
      <c r="B48" s="170" t="s">
        <v>160</v>
      </c>
      <c r="C48" s="205" t="s">
        <v>161</v>
      </c>
      <c r="D48" s="172" t="s">
        <v>151</v>
      </c>
      <c r="E48" s="175">
        <v>6.7946999999999997</v>
      </c>
      <c r="F48" s="179">
        <v>0</v>
      </c>
      <c r="G48" s="180">
        <f>ROUND(E48*F48,2)</f>
        <v>0</v>
      </c>
      <c r="H48" s="180" t="e">
        <f>ROUND(E48*#REF!,2)</f>
        <v>#REF!</v>
      </c>
      <c r="I48" s="179"/>
      <c r="J48" s="180">
        <f>ROUND(E48*I48,2)</f>
        <v>0</v>
      </c>
      <c r="K48" s="180">
        <v>21</v>
      </c>
      <c r="L48" s="180">
        <f>G48*(1+K48/100)</f>
        <v>0</v>
      </c>
      <c r="M48" s="180">
        <v>0</v>
      </c>
      <c r="N48" s="180">
        <f>ROUND(E48*M48,2)</f>
        <v>0</v>
      </c>
      <c r="O48" s="180">
        <v>0</v>
      </c>
      <c r="P48" s="180">
        <f>ROUND(E48*O48,2)</f>
        <v>0</v>
      </c>
      <c r="Q48" s="180"/>
      <c r="R48" s="215" t="s">
        <v>331</v>
      </c>
      <c r="S48" s="181">
        <v>0</v>
      </c>
      <c r="T48" s="180">
        <f>ROUND(E48*S48,2)</f>
        <v>0</v>
      </c>
      <c r="U48" s="163"/>
      <c r="V48" s="163"/>
      <c r="W48" s="163"/>
      <c r="X48" s="163"/>
      <c r="Y48" s="163"/>
      <c r="Z48" s="163"/>
      <c r="AA48" s="163"/>
      <c r="AB48" s="163"/>
      <c r="AC48" s="163"/>
      <c r="AD48" s="163" t="s">
        <v>120</v>
      </c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</row>
    <row r="49" spans="1:59" outlineLevel="1" x14ac:dyDescent="0.2">
      <c r="A49" s="164">
        <v>26</v>
      </c>
      <c r="B49" s="170" t="s">
        <v>182</v>
      </c>
      <c r="C49" s="205" t="s">
        <v>183</v>
      </c>
      <c r="D49" s="172" t="s">
        <v>139</v>
      </c>
      <c r="E49" s="175">
        <v>3</v>
      </c>
      <c r="F49" s="179">
        <v>0</v>
      </c>
      <c r="G49" s="180">
        <f>ROUND(E49*F49,2)</f>
        <v>0</v>
      </c>
      <c r="H49" s="180" t="e">
        <f>ROUND(E49*#REF!,2)</f>
        <v>#REF!</v>
      </c>
      <c r="I49" s="179"/>
      <c r="J49" s="180">
        <f>ROUND(E49*I49,2)</f>
        <v>0</v>
      </c>
      <c r="K49" s="180">
        <v>21</v>
      </c>
      <c r="L49" s="180">
        <f>G49*(1+K49/100)</f>
        <v>0</v>
      </c>
      <c r="M49" s="180">
        <v>0</v>
      </c>
      <c r="N49" s="180">
        <f>ROUND(E49*M49,2)</f>
        <v>0</v>
      </c>
      <c r="O49" s="180">
        <v>0</v>
      </c>
      <c r="P49" s="180">
        <f>ROUND(E49*O49,2)</f>
        <v>0</v>
      </c>
      <c r="Q49" s="180"/>
      <c r="R49" s="215" t="s">
        <v>331</v>
      </c>
      <c r="S49" s="181">
        <v>0</v>
      </c>
      <c r="T49" s="180">
        <f>ROUND(E49*S49,2)</f>
        <v>0</v>
      </c>
      <c r="U49" s="163"/>
      <c r="V49" s="163"/>
      <c r="W49" s="163"/>
      <c r="X49" s="163"/>
      <c r="Y49" s="163"/>
      <c r="Z49" s="163"/>
      <c r="AA49" s="163"/>
      <c r="AB49" s="163"/>
      <c r="AC49" s="163"/>
      <c r="AD49" s="163" t="s">
        <v>120</v>
      </c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</row>
    <row r="50" spans="1:59" ht="22.5" outlineLevel="1" x14ac:dyDescent="0.2">
      <c r="A50" s="164">
        <v>27</v>
      </c>
      <c r="B50" s="170" t="s">
        <v>164</v>
      </c>
      <c r="C50" s="205" t="s">
        <v>165</v>
      </c>
      <c r="D50" s="172" t="s">
        <v>151</v>
      </c>
      <c r="E50" s="175">
        <v>6.7946999999999997</v>
      </c>
      <c r="F50" s="179">
        <v>0</v>
      </c>
      <c r="G50" s="180">
        <f>ROUND(E50*F50,2)</f>
        <v>0</v>
      </c>
      <c r="H50" s="180" t="e">
        <f>ROUND(E50*#REF!,2)</f>
        <v>#REF!</v>
      </c>
      <c r="I50" s="179"/>
      <c r="J50" s="180">
        <f>ROUND(E50*I50,2)</f>
        <v>0</v>
      </c>
      <c r="K50" s="180">
        <v>21</v>
      </c>
      <c r="L50" s="180">
        <f>G50*(1+K50/100)</f>
        <v>0</v>
      </c>
      <c r="M50" s="180">
        <v>0</v>
      </c>
      <c r="N50" s="180">
        <f>ROUND(E50*M50,2)</f>
        <v>0</v>
      </c>
      <c r="O50" s="180">
        <v>0</v>
      </c>
      <c r="P50" s="180">
        <f>ROUND(E50*O50,2)</f>
        <v>0</v>
      </c>
      <c r="Q50" s="180"/>
      <c r="R50" s="215" t="s">
        <v>331</v>
      </c>
      <c r="S50" s="181">
        <v>3.5459999999999998</v>
      </c>
      <c r="T50" s="180">
        <f>ROUND(E50*S50,2)</f>
        <v>24.09</v>
      </c>
      <c r="U50" s="163"/>
      <c r="V50" s="163"/>
      <c r="W50" s="163"/>
      <c r="X50" s="163"/>
      <c r="Y50" s="163"/>
      <c r="Z50" s="163"/>
      <c r="AA50" s="163"/>
      <c r="AB50" s="163"/>
      <c r="AC50" s="163"/>
      <c r="AD50" s="163" t="s">
        <v>130</v>
      </c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</row>
    <row r="51" spans="1:59" outlineLevel="1" x14ac:dyDescent="0.2">
      <c r="A51" s="164">
        <v>28</v>
      </c>
      <c r="B51" s="170" t="s">
        <v>166</v>
      </c>
      <c r="C51" s="205" t="s">
        <v>167</v>
      </c>
      <c r="D51" s="172" t="s">
        <v>168</v>
      </c>
      <c r="E51" s="175">
        <v>20</v>
      </c>
      <c r="F51" s="179">
        <v>0</v>
      </c>
      <c r="G51" s="180">
        <f>ROUND(E51*F51,2)</f>
        <v>0</v>
      </c>
      <c r="H51" s="180" t="e">
        <f>ROUND(E51*#REF!,2)</f>
        <v>#REF!</v>
      </c>
      <c r="I51" s="179"/>
      <c r="J51" s="180">
        <f>ROUND(E51*I51,2)</f>
        <v>0</v>
      </c>
      <c r="K51" s="180">
        <v>21</v>
      </c>
      <c r="L51" s="180">
        <f>G51*(1+K51/100)</f>
        <v>0</v>
      </c>
      <c r="M51" s="180">
        <v>0</v>
      </c>
      <c r="N51" s="180">
        <f>ROUND(E51*M51,2)</f>
        <v>0</v>
      </c>
      <c r="O51" s="180">
        <v>0</v>
      </c>
      <c r="P51" s="180">
        <f>ROUND(E51*O51,2)</f>
        <v>0</v>
      </c>
      <c r="Q51" s="180"/>
      <c r="R51" s="215" t="s">
        <v>331</v>
      </c>
      <c r="S51" s="181">
        <v>0</v>
      </c>
      <c r="T51" s="180">
        <f>ROUND(E51*S51,2)</f>
        <v>0</v>
      </c>
      <c r="U51" s="163"/>
      <c r="V51" s="163"/>
      <c r="W51" s="163"/>
      <c r="X51" s="163"/>
      <c r="Y51" s="163"/>
      <c r="Z51" s="163"/>
      <c r="AA51" s="163"/>
      <c r="AB51" s="163"/>
      <c r="AC51" s="163"/>
      <c r="AD51" s="163" t="s">
        <v>120</v>
      </c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</row>
    <row r="52" spans="1:59" outlineLevel="1" x14ac:dyDescent="0.2">
      <c r="A52" s="164"/>
      <c r="B52" s="170"/>
      <c r="C52" s="285" t="s">
        <v>184</v>
      </c>
      <c r="D52" s="286"/>
      <c r="E52" s="287"/>
      <c r="F52" s="288"/>
      <c r="G52" s="289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215"/>
      <c r="S52" s="181"/>
      <c r="T52" s="180"/>
      <c r="U52" s="163"/>
      <c r="V52" s="163"/>
      <c r="W52" s="163"/>
      <c r="X52" s="163"/>
      <c r="Y52" s="163"/>
      <c r="Z52" s="163"/>
      <c r="AA52" s="163"/>
      <c r="AB52" s="163"/>
      <c r="AC52" s="163"/>
      <c r="AD52" s="163" t="s">
        <v>153</v>
      </c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6" t="str">
        <f>C52</f>
        <v>15,10 kč/km/t * 6,7947 t * 20 km</v>
      </c>
      <c r="BA52" s="163"/>
      <c r="BB52" s="163"/>
      <c r="BC52" s="163"/>
      <c r="BD52" s="163"/>
      <c r="BE52" s="163"/>
      <c r="BF52" s="163"/>
      <c r="BG52" s="163"/>
    </row>
    <row r="53" spans="1:59" outlineLevel="1" x14ac:dyDescent="0.2">
      <c r="A53" s="164">
        <v>29</v>
      </c>
      <c r="B53" s="170" t="s">
        <v>170</v>
      </c>
      <c r="C53" s="205" t="s">
        <v>171</v>
      </c>
      <c r="D53" s="172" t="s">
        <v>151</v>
      </c>
      <c r="E53" s="175">
        <v>6.7946999999999997</v>
      </c>
      <c r="F53" s="179">
        <v>0</v>
      </c>
      <c r="G53" s="180">
        <f>ROUND(E53*F53,2)</f>
        <v>0</v>
      </c>
      <c r="H53" s="180" t="e">
        <f>ROUND(E53*#REF!,2)</f>
        <v>#REF!</v>
      </c>
      <c r="I53" s="179"/>
      <c r="J53" s="180">
        <f>ROUND(E53*I53,2)</f>
        <v>0</v>
      </c>
      <c r="K53" s="180">
        <v>21</v>
      </c>
      <c r="L53" s="180">
        <f>G53*(1+K53/100)</f>
        <v>0</v>
      </c>
      <c r="M53" s="180">
        <v>0</v>
      </c>
      <c r="N53" s="180">
        <f>ROUND(E53*M53,2)</f>
        <v>0</v>
      </c>
      <c r="O53" s="180">
        <v>0</v>
      </c>
      <c r="P53" s="180">
        <f>ROUND(E53*O53,2)</f>
        <v>0</v>
      </c>
      <c r="Q53" s="180"/>
      <c r="R53" s="215" t="s">
        <v>331</v>
      </c>
      <c r="S53" s="181">
        <v>0</v>
      </c>
      <c r="T53" s="180">
        <f>ROUND(E53*S53,2)</f>
        <v>0</v>
      </c>
      <c r="U53" s="163"/>
      <c r="V53" s="163"/>
      <c r="W53" s="163"/>
      <c r="X53" s="163"/>
      <c r="Y53" s="163"/>
      <c r="Z53" s="163"/>
      <c r="AA53" s="163"/>
      <c r="AB53" s="163"/>
      <c r="AC53" s="163"/>
      <c r="AD53" s="163" t="s">
        <v>120</v>
      </c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</row>
    <row r="54" spans="1:59" x14ac:dyDescent="0.2">
      <c r="A54" s="165" t="s">
        <v>115</v>
      </c>
      <c r="B54" s="171" t="s">
        <v>66</v>
      </c>
      <c r="C54" s="207" t="s">
        <v>67</v>
      </c>
      <c r="D54" s="174"/>
      <c r="E54" s="177"/>
      <c r="F54" s="182"/>
      <c r="G54" s="182">
        <f>SUMIF(AD55:AD56,"&lt;&gt;NOR",G55:G56)</f>
        <v>0</v>
      </c>
      <c r="H54" s="182" t="e">
        <f>SUM(H55:H56)</f>
        <v>#REF!</v>
      </c>
      <c r="I54" s="182"/>
      <c r="J54" s="182">
        <f>SUM(J55:J56)</f>
        <v>0</v>
      </c>
      <c r="K54" s="182"/>
      <c r="L54" s="182">
        <f>SUM(L55:L56)</f>
        <v>0</v>
      </c>
      <c r="M54" s="182"/>
      <c r="N54" s="182">
        <f>SUM(N55:N56)</f>
        <v>0</v>
      </c>
      <c r="O54" s="182"/>
      <c r="P54" s="182">
        <f>SUM(P55:P56)</f>
        <v>0</v>
      </c>
      <c r="Q54" s="182"/>
      <c r="R54" s="216"/>
      <c r="S54" s="183"/>
      <c r="T54" s="182">
        <f>SUM(T55:T56)</f>
        <v>2.2000000000000002</v>
      </c>
      <c r="AD54" t="s">
        <v>116</v>
      </c>
    </row>
    <row r="55" spans="1:59" outlineLevel="1" x14ac:dyDescent="0.2">
      <c r="A55" s="164">
        <v>30</v>
      </c>
      <c r="B55" s="170" t="s">
        <v>185</v>
      </c>
      <c r="C55" s="205" t="s">
        <v>186</v>
      </c>
      <c r="D55" s="172" t="s">
        <v>151</v>
      </c>
      <c r="E55" s="175">
        <v>7.1760000000000002</v>
      </c>
      <c r="F55" s="179">
        <v>0</v>
      </c>
      <c r="G55" s="180">
        <f>ROUND(E55*F55,2)</f>
        <v>0</v>
      </c>
      <c r="H55" s="180" t="e">
        <f>ROUND(E55*#REF!,2)</f>
        <v>#REF!</v>
      </c>
      <c r="I55" s="179"/>
      <c r="J55" s="180">
        <f>ROUND(E55*I55,2)</f>
        <v>0</v>
      </c>
      <c r="K55" s="180">
        <v>21</v>
      </c>
      <c r="L55" s="180">
        <f>G55*(1+K55/100)</f>
        <v>0</v>
      </c>
      <c r="M55" s="180">
        <v>0</v>
      </c>
      <c r="N55" s="180">
        <f>ROUND(E55*M55,2)</f>
        <v>0</v>
      </c>
      <c r="O55" s="180">
        <v>0</v>
      </c>
      <c r="P55" s="180">
        <f>ROUND(E55*O55,2)</f>
        <v>0</v>
      </c>
      <c r="Q55" s="180"/>
      <c r="R55" s="215" t="s">
        <v>331</v>
      </c>
      <c r="S55" s="181">
        <v>0.307</v>
      </c>
      <c r="T55" s="180">
        <f>ROUND(E55*S55,2)</f>
        <v>2.2000000000000002</v>
      </c>
      <c r="U55" s="163"/>
      <c r="V55" s="163"/>
      <c r="W55" s="163"/>
      <c r="X55" s="163"/>
      <c r="Y55" s="163"/>
      <c r="Z55" s="163"/>
      <c r="AA55" s="163"/>
      <c r="AB55" s="163"/>
      <c r="AC55" s="163"/>
      <c r="AD55" s="163" t="s">
        <v>120</v>
      </c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</row>
    <row r="56" spans="1:59" outlineLevel="1" x14ac:dyDescent="0.2">
      <c r="A56" s="164"/>
      <c r="B56" s="170"/>
      <c r="C56" s="206" t="s">
        <v>187</v>
      </c>
      <c r="D56" s="173"/>
      <c r="E56" s="176">
        <v>7.1760000000000002</v>
      </c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0"/>
      <c r="R56" s="215"/>
      <c r="S56" s="181"/>
      <c r="T56" s="180"/>
      <c r="U56" s="163"/>
      <c r="V56" s="163"/>
      <c r="W56" s="163"/>
      <c r="X56" s="163"/>
      <c r="Y56" s="163"/>
      <c r="Z56" s="163"/>
      <c r="AA56" s="163"/>
      <c r="AB56" s="163"/>
      <c r="AC56" s="163"/>
      <c r="AD56" s="163" t="s">
        <v>122</v>
      </c>
      <c r="AE56" s="163">
        <v>0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</row>
    <row r="57" spans="1:59" x14ac:dyDescent="0.2">
      <c r="A57" s="165" t="s">
        <v>115</v>
      </c>
      <c r="B57" s="171" t="s">
        <v>68</v>
      </c>
      <c r="C57" s="207" t="s">
        <v>69</v>
      </c>
      <c r="D57" s="174"/>
      <c r="E57" s="177"/>
      <c r="F57" s="182"/>
      <c r="G57" s="182">
        <f>SUMIF(AD58:AD65,"&lt;&gt;NOR",G58:G65)</f>
        <v>0</v>
      </c>
      <c r="H57" s="182" t="e">
        <f>SUM(H58:H65)</f>
        <v>#REF!</v>
      </c>
      <c r="I57" s="182"/>
      <c r="J57" s="182">
        <f>SUM(J58:J65)</f>
        <v>0</v>
      </c>
      <c r="K57" s="182"/>
      <c r="L57" s="182">
        <f>SUM(L58:L65)</f>
        <v>0</v>
      </c>
      <c r="M57" s="182"/>
      <c r="N57" s="182">
        <f>SUM(N58:N65)</f>
        <v>0.01</v>
      </c>
      <c r="O57" s="182"/>
      <c r="P57" s="182">
        <f>SUM(P58:P65)</f>
        <v>0.01</v>
      </c>
      <c r="Q57" s="182"/>
      <c r="R57" s="216"/>
      <c r="S57" s="183"/>
      <c r="T57" s="182">
        <f>SUM(T58:T65)</f>
        <v>6.45</v>
      </c>
      <c r="AD57" t="s">
        <v>116</v>
      </c>
    </row>
    <row r="58" spans="1:59" outlineLevel="1" x14ac:dyDescent="0.2">
      <c r="A58" s="164">
        <v>31</v>
      </c>
      <c r="B58" s="170" t="s">
        <v>188</v>
      </c>
      <c r="C58" s="205" t="s">
        <v>189</v>
      </c>
      <c r="D58" s="172" t="s">
        <v>190</v>
      </c>
      <c r="E58" s="175">
        <v>3</v>
      </c>
      <c r="F58" s="179">
        <v>0</v>
      </c>
      <c r="G58" s="180">
        <f t="shared" ref="G58:G65" si="0">ROUND(E58*F58,2)</f>
        <v>0</v>
      </c>
      <c r="H58" s="180" t="e">
        <f>ROUND(E58*#REF!,2)</f>
        <v>#REF!</v>
      </c>
      <c r="I58" s="179"/>
      <c r="J58" s="180">
        <f t="shared" ref="J58:J65" si="1">ROUND(E58*I58,2)</f>
        <v>0</v>
      </c>
      <c r="K58" s="180">
        <v>21</v>
      </c>
      <c r="L58" s="180">
        <f t="shared" ref="L58:L65" si="2">G58*(1+K58/100)</f>
        <v>0</v>
      </c>
      <c r="M58" s="180">
        <v>0</v>
      </c>
      <c r="N58" s="180">
        <f t="shared" ref="N58:N65" si="3">ROUND(E58*M58,2)</f>
        <v>0</v>
      </c>
      <c r="O58" s="180">
        <v>2.0999999999999999E-3</v>
      </c>
      <c r="P58" s="180">
        <f t="shared" ref="P58:P65" si="4">ROUND(E58*O58,2)</f>
        <v>0.01</v>
      </c>
      <c r="Q58" s="180"/>
      <c r="R58" s="215" t="s">
        <v>331</v>
      </c>
      <c r="S58" s="181">
        <v>3.1E-2</v>
      </c>
      <c r="T58" s="180">
        <f t="shared" ref="T58:T65" si="5">ROUND(E58*S58,2)</f>
        <v>0.09</v>
      </c>
      <c r="U58" s="163"/>
      <c r="V58" s="163"/>
      <c r="W58" s="163"/>
      <c r="X58" s="163"/>
      <c r="Y58" s="163"/>
      <c r="Z58" s="163"/>
      <c r="AA58" s="163"/>
      <c r="AB58" s="163"/>
      <c r="AC58" s="163"/>
      <c r="AD58" s="163" t="s">
        <v>120</v>
      </c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</row>
    <row r="59" spans="1:59" outlineLevel="1" x14ac:dyDescent="0.2">
      <c r="A59" s="164">
        <v>32</v>
      </c>
      <c r="B59" s="170" t="s">
        <v>191</v>
      </c>
      <c r="C59" s="205" t="s">
        <v>192</v>
      </c>
      <c r="D59" s="172" t="s">
        <v>190</v>
      </c>
      <c r="E59" s="175">
        <v>1</v>
      </c>
      <c r="F59" s="179">
        <v>0</v>
      </c>
      <c r="G59" s="180">
        <f t="shared" si="0"/>
        <v>0</v>
      </c>
      <c r="H59" s="180" t="e">
        <f>ROUND(E59*#REF!,2)</f>
        <v>#REF!</v>
      </c>
      <c r="I59" s="179"/>
      <c r="J59" s="180">
        <f t="shared" si="1"/>
        <v>0</v>
      </c>
      <c r="K59" s="180">
        <v>21</v>
      </c>
      <c r="L59" s="180">
        <f t="shared" si="2"/>
        <v>0</v>
      </c>
      <c r="M59" s="180">
        <v>1.5200000000000001E-3</v>
      </c>
      <c r="N59" s="180">
        <f t="shared" si="3"/>
        <v>0</v>
      </c>
      <c r="O59" s="180">
        <v>0</v>
      </c>
      <c r="P59" s="180">
        <f t="shared" si="4"/>
        <v>0</v>
      </c>
      <c r="Q59" s="180"/>
      <c r="R59" s="215" t="s">
        <v>331</v>
      </c>
      <c r="S59" s="181">
        <v>1.173</v>
      </c>
      <c r="T59" s="180">
        <f t="shared" si="5"/>
        <v>1.17</v>
      </c>
      <c r="U59" s="163"/>
      <c r="V59" s="163"/>
      <c r="W59" s="163"/>
      <c r="X59" s="163"/>
      <c r="Y59" s="163"/>
      <c r="Z59" s="163"/>
      <c r="AA59" s="163"/>
      <c r="AB59" s="163"/>
      <c r="AC59" s="163"/>
      <c r="AD59" s="163" t="s">
        <v>120</v>
      </c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</row>
    <row r="60" spans="1:59" outlineLevel="1" x14ac:dyDescent="0.2">
      <c r="A60" s="164">
        <v>33</v>
      </c>
      <c r="B60" s="170" t="s">
        <v>191</v>
      </c>
      <c r="C60" s="205" t="s">
        <v>192</v>
      </c>
      <c r="D60" s="172" t="s">
        <v>190</v>
      </c>
      <c r="E60" s="175">
        <v>3</v>
      </c>
      <c r="F60" s="179">
        <v>0</v>
      </c>
      <c r="G60" s="180">
        <f t="shared" si="0"/>
        <v>0</v>
      </c>
      <c r="H60" s="180" t="e">
        <f>ROUND(E60*#REF!,2)</f>
        <v>#REF!</v>
      </c>
      <c r="I60" s="179"/>
      <c r="J60" s="180">
        <f t="shared" si="1"/>
        <v>0</v>
      </c>
      <c r="K60" s="180">
        <v>21</v>
      </c>
      <c r="L60" s="180">
        <f t="shared" si="2"/>
        <v>0</v>
      </c>
      <c r="M60" s="180">
        <v>1.5200000000000001E-3</v>
      </c>
      <c r="N60" s="180">
        <f t="shared" si="3"/>
        <v>0</v>
      </c>
      <c r="O60" s="180">
        <v>0</v>
      </c>
      <c r="P60" s="180">
        <f t="shared" si="4"/>
        <v>0</v>
      </c>
      <c r="Q60" s="180"/>
      <c r="R60" s="215" t="s">
        <v>331</v>
      </c>
      <c r="S60" s="181">
        <v>1.173</v>
      </c>
      <c r="T60" s="180">
        <f t="shared" si="5"/>
        <v>3.52</v>
      </c>
      <c r="U60" s="163"/>
      <c r="V60" s="163"/>
      <c r="W60" s="163"/>
      <c r="X60" s="163"/>
      <c r="Y60" s="163"/>
      <c r="Z60" s="163"/>
      <c r="AA60" s="163"/>
      <c r="AB60" s="163"/>
      <c r="AC60" s="163"/>
      <c r="AD60" s="163" t="s">
        <v>120</v>
      </c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</row>
    <row r="61" spans="1:59" outlineLevel="1" x14ac:dyDescent="0.2">
      <c r="A61" s="164">
        <v>34</v>
      </c>
      <c r="B61" s="170" t="s">
        <v>193</v>
      </c>
      <c r="C61" s="205" t="s">
        <v>194</v>
      </c>
      <c r="D61" s="172" t="s">
        <v>129</v>
      </c>
      <c r="E61" s="175">
        <v>2</v>
      </c>
      <c r="F61" s="179">
        <v>0</v>
      </c>
      <c r="G61" s="180">
        <f t="shared" si="0"/>
        <v>0</v>
      </c>
      <c r="H61" s="180" t="e">
        <f>ROUND(E61*#REF!,2)</f>
        <v>#REF!</v>
      </c>
      <c r="I61" s="179"/>
      <c r="J61" s="180">
        <f t="shared" si="1"/>
        <v>0</v>
      </c>
      <c r="K61" s="180">
        <v>21</v>
      </c>
      <c r="L61" s="180">
        <f t="shared" si="2"/>
        <v>0</v>
      </c>
      <c r="M61" s="180">
        <v>0</v>
      </c>
      <c r="N61" s="180">
        <f t="shared" si="3"/>
        <v>0</v>
      </c>
      <c r="O61" s="180">
        <v>0</v>
      </c>
      <c r="P61" s="180">
        <f t="shared" si="4"/>
        <v>0</v>
      </c>
      <c r="Q61" s="180"/>
      <c r="R61" s="215" t="s">
        <v>331</v>
      </c>
      <c r="S61" s="181">
        <v>0.25900000000000001</v>
      </c>
      <c r="T61" s="180">
        <f t="shared" si="5"/>
        <v>0.52</v>
      </c>
      <c r="U61" s="163"/>
      <c r="V61" s="163"/>
      <c r="W61" s="163"/>
      <c r="X61" s="163"/>
      <c r="Y61" s="163"/>
      <c r="Z61" s="163"/>
      <c r="AA61" s="163"/>
      <c r="AB61" s="163"/>
      <c r="AC61" s="163"/>
      <c r="AD61" s="163" t="s">
        <v>120</v>
      </c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</row>
    <row r="62" spans="1:59" outlineLevel="1" x14ac:dyDescent="0.2">
      <c r="A62" s="164">
        <v>35</v>
      </c>
      <c r="B62" s="170" t="s">
        <v>195</v>
      </c>
      <c r="C62" s="205" t="s">
        <v>196</v>
      </c>
      <c r="D62" s="172" t="s">
        <v>129</v>
      </c>
      <c r="E62" s="175">
        <v>2</v>
      </c>
      <c r="F62" s="179">
        <v>0</v>
      </c>
      <c r="G62" s="180">
        <f t="shared" si="0"/>
        <v>0</v>
      </c>
      <c r="H62" s="180" t="e">
        <f>ROUND(E62*#REF!,2)</f>
        <v>#REF!</v>
      </c>
      <c r="I62" s="179"/>
      <c r="J62" s="180">
        <f t="shared" si="1"/>
        <v>0</v>
      </c>
      <c r="K62" s="180">
        <v>21</v>
      </c>
      <c r="L62" s="180">
        <f t="shared" si="2"/>
        <v>0</v>
      </c>
      <c r="M62" s="180">
        <v>3.8E-3</v>
      </c>
      <c r="N62" s="180">
        <f t="shared" si="3"/>
        <v>0.01</v>
      </c>
      <c r="O62" s="180">
        <v>0</v>
      </c>
      <c r="P62" s="180">
        <f t="shared" si="4"/>
        <v>0</v>
      </c>
      <c r="Q62" s="180"/>
      <c r="R62" s="215" t="s">
        <v>331</v>
      </c>
      <c r="S62" s="181">
        <v>0.33300000000000002</v>
      </c>
      <c r="T62" s="180">
        <f t="shared" si="5"/>
        <v>0.67</v>
      </c>
      <c r="U62" s="163"/>
      <c r="V62" s="163"/>
      <c r="W62" s="163"/>
      <c r="X62" s="163"/>
      <c r="Y62" s="163"/>
      <c r="Z62" s="163"/>
      <c r="AA62" s="163"/>
      <c r="AB62" s="163"/>
      <c r="AC62" s="163"/>
      <c r="AD62" s="163" t="s">
        <v>120</v>
      </c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</row>
    <row r="63" spans="1:59" outlineLevel="1" x14ac:dyDescent="0.2">
      <c r="A63" s="164">
        <v>36</v>
      </c>
      <c r="B63" s="170" t="s">
        <v>197</v>
      </c>
      <c r="C63" s="205" t="s">
        <v>198</v>
      </c>
      <c r="D63" s="172" t="s">
        <v>129</v>
      </c>
      <c r="E63" s="175">
        <v>2</v>
      </c>
      <c r="F63" s="179">
        <v>0</v>
      </c>
      <c r="G63" s="180">
        <f t="shared" si="0"/>
        <v>0</v>
      </c>
      <c r="H63" s="180" t="e">
        <f>ROUND(E63*#REF!,2)</f>
        <v>#REF!</v>
      </c>
      <c r="I63" s="179"/>
      <c r="J63" s="180">
        <f t="shared" si="1"/>
        <v>0</v>
      </c>
      <c r="K63" s="180">
        <v>21</v>
      </c>
      <c r="L63" s="180">
        <f t="shared" si="2"/>
        <v>0</v>
      </c>
      <c r="M63" s="180">
        <v>3.8000000000000002E-4</v>
      </c>
      <c r="N63" s="180">
        <f t="shared" si="3"/>
        <v>0</v>
      </c>
      <c r="O63" s="180">
        <v>0</v>
      </c>
      <c r="P63" s="180">
        <f t="shared" si="4"/>
        <v>0</v>
      </c>
      <c r="Q63" s="180"/>
      <c r="R63" s="215" t="s">
        <v>331</v>
      </c>
      <c r="S63" s="181">
        <v>0.13300000000000001</v>
      </c>
      <c r="T63" s="180">
        <f t="shared" si="5"/>
        <v>0.27</v>
      </c>
      <c r="U63" s="163"/>
      <c r="V63" s="163"/>
      <c r="W63" s="163"/>
      <c r="X63" s="163"/>
      <c r="Y63" s="163"/>
      <c r="Z63" s="163"/>
      <c r="AA63" s="163"/>
      <c r="AB63" s="163"/>
      <c r="AC63" s="163"/>
      <c r="AD63" s="163" t="s">
        <v>120</v>
      </c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</row>
    <row r="64" spans="1:59" outlineLevel="1" x14ac:dyDescent="0.2">
      <c r="A64" s="164">
        <v>37</v>
      </c>
      <c r="B64" s="170" t="s">
        <v>199</v>
      </c>
      <c r="C64" s="205" t="s">
        <v>200</v>
      </c>
      <c r="D64" s="172" t="s">
        <v>190</v>
      </c>
      <c r="E64" s="175">
        <v>4</v>
      </c>
      <c r="F64" s="179">
        <v>0</v>
      </c>
      <c r="G64" s="180">
        <f t="shared" si="0"/>
        <v>0</v>
      </c>
      <c r="H64" s="180" t="e">
        <f>ROUND(E64*#REF!,2)</f>
        <v>#REF!</v>
      </c>
      <c r="I64" s="179"/>
      <c r="J64" s="180">
        <f t="shared" si="1"/>
        <v>0</v>
      </c>
      <c r="K64" s="180">
        <v>21</v>
      </c>
      <c r="L64" s="180">
        <f t="shared" si="2"/>
        <v>0</v>
      </c>
      <c r="M64" s="180">
        <v>0</v>
      </c>
      <c r="N64" s="180">
        <f t="shared" si="3"/>
        <v>0</v>
      </c>
      <c r="O64" s="180">
        <v>0</v>
      </c>
      <c r="P64" s="180">
        <f t="shared" si="4"/>
        <v>0</v>
      </c>
      <c r="Q64" s="180"/>
      <c r="R64" s="215" t="s">
        <v>331</v>
      </c>
      <c r="S64" s="181">
        <v>4.8000000000000001E-2</v>
      </c>
      <c r="T64" s="180">
        <f t="shared" si="5"/>
        <v>0.19</v>
      </c>
      <c r="U64" s="163"/>
      <c r="V64" s="163"/>
      <c r="W64" s="163"/>
      <c r="X64" s="163"/>
      <c r="Y64" s="163"/>
      <c r="Z64" s="163"/>
      <c r="AA64" s="163"/>
      <c r="AB64" s="163"/>
      <c r="AC64" s="163"/>
      <c r="AD64" s="163" t="s">
        <v>120</v>
      </c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</row>
    <row r="65" spans="1:59" outlineLevel="1" x14ac:dyDescent="0.2">
      <c r="A65" s="164">
        <v>38</v>
      </c>
      <c r="B65" s="170" t="s">
        <v>201</v>
      </c>
      <c r="C65" s="205" t="s">
        <v>202</v>
      </c>
      <c r="D65" s="172" t="s">
        <v>151</v>
      </c>
      <c r="E65" s="175">
        <v>1.44E-2</v>
      </c>
      <c r="F65" s="179">
        <v>0</v>
      </c>
      <c r="G65" s="180">
        <f t="shared" si="0"/>
        <v>0</v>
      </c>
      <c r="H65" s="180" t="e">
        <f>ROUND(E65*#REF!,2)</f>
        <v>#REF!</v>
      </c>
      <c r="I65" s="179"/>
      <c r="J65" s="180">
        <f t="shared" si="1"/>
        <v>0</v>
      </c>
      <c r="K65" s="180">
        <v>21</v>
      </c>
      <c r="L65" s="180">
        <f t="shared" si="2"/>
        <v>0</v>
      </c>
      <c r="M65" s="180">
        <v>0</v>
      </c>
      <c r="N65" s="180">
        <f t="shared" si="3"/>
        <v>0</v>
      </c>
      <c r="O65" s="180">
        <v>0</v>
      </c>
      <c r="P65" s="180">
        <f t="shared" si="4"/>
        <v>0</v>
      </c>
      <c r="Q65" s="180"/>
      <c r="R65" s="215" t="s">
        <v>331</v>
      </c>
      <c r="S65" s="181">
        <v>1.5229999999999999</v>
      </c>
      <c r="T65" s="180">
        <f t="shared" si="5"/>
        <v>0.02</v>
      </c>
      <c r="U65" s="163"/>
      <c r="V65" s="163"/>
      <c r="W65" s="163"/>
      <c r="X65" s="163"/>
      <c r="Y65" s="163"/>
      <c r="Z65" s="163"/>
      <c r="AA65" s="163"/>
      <c r="AB65" s="163"/>
      <c r="AC65" s="163"/>
      <c r="AD65" s="163" t="s">
        <v>120</v>
      </c>
      <c r="AE65" s="163"/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</row>
    <row r="66" spans="1:59" x14ac:dyDescent="0.2">
      <c r="A66" s="165" t="s">
        <v>115</v>
      </c>
      <c r="B66" s="171" t="s">
        <v>70</v>
      </c>
      <c r="C66" s="207" t="s">
        <v>71</v>
      </c>
      <c r="D66" s="174"/>
      <c r="E66" s="177"/>
      <c r="F66" s="182"/>
      <c r="G66" s="182">
        <f>SUMIF(AD67:AD73,"&lt;&gt;NOR",G67:G73)</f>
        <v>0</v>
      </c>
      <c r="H66" s="182" t="e">
        <f>SUM(H67:H73)</f>
        <v>#REF!</v>
      </c>
      <c r="I66" s="182"/>
      <c r="J66" s="182">
        <f>SUM(J67:J73)</f>
        <v>0</v>
      </c>
      <c r="K66" s="182"/>
      <c r="L66" s="182">
        <f>SUM(L67:L73)</f>
        <v>0</v>
      </c>
      <c r="M66" s="182"/>
      <c r="N66" s="182">
        <f>SUM(N67:N73)</f>
        <v>0.04</v>
      </c>
      <c r="O66" s="182"/>
      <c r="P66" s="182">
        <f>SUM(P67:P73)</f>
        <v>0</v>
      </c>
      <c r="Q66" s="182"/>
      <c r="R66" s="216"/>
      <c r="S66" s="183"/>
      <c r="T66" s="182">
        <f>SUM(T67:T73)</f>
        <v>12.19</v>
      </c>
      <c r="AD66" t="s">
        <v>116</v>
      </c>
    </row>
    <row r="67" spans="1:59" outlineLevel="1" x14ac:dyDescent="0.2">
      <c r="A67" s="164">
        <v>39</v>
      </c>
      <c r="B67" s="170" t="s">
        <v>203</v>
      </c>
      <c r="C67" s="205" t="s">
        <v>204</v>
      </c>
      <c r="D67" s="172" t="s">
        <v>190</v>
      </c>
      <c r="E67" s="175">
        <v>10</v>
      </c>
      <c r="F67" s="179">
        <v>0</v>
      </c>
      <c r="G67" s="180">
        <f t="shared" ref="G67:G73" si="6">ROUND(E67*F67,2)</f>
        <v>0</v>
      </c>
      <c r="H67" s="180" t="e">
        <f>ROUND(E67*#REF!,2)</f>
        <v>#REF!</v>
      </c>
      <c r="I67" s="179"/>
      <c r="J67" s="180">
        <f t="shared" ref="J67:J73" si="7">ROUND(E67*I67,2)</f>
        <v>0</v>
      </c>
      <c r="K67" s="180">
        <v>21</v>
      </c>
      <c r="L67" s="180">
        <f t="shared" ref="L67:L73" si="8">G67*(1+K67/100)</f>
        <v>0</v>
      </c>
      <c r="M67" s="180">
        <v>3.9199999999999999E-3</v>
      </c>
      <c r="N67" s="180">
        <f t="shared" ref="N67:N73" si="9">ROUND(E67*M67,2)</f>
        <v>0.04</v>
      </c>
      <c r="O67" s="180">
        <v>0</v>
      </c>
      <c r="P67" s="180">
        <f t="shared" ref="P67:P73" si="10">ROUND(E67*O67,2)</f>
        <v>0</v>
      </c>
      <c r="Q67" s="180"/>
      <c r="R67" s="215" t="s">
        <v>331</v>
      </c>
      <c r="S67" s="181">
        <v>0.52200000000000002</v>
      </c>
      <c r="T67" s="180">
        <f t="shared" ref="T67:T73" si="11">ROUND(E67*S67,2)</f>
        <v>5.22</v>
      </c>
      <c r="U67" s="163"/>
      <c r="V67" s="163"/>
      <c r="W67" s="163"/>
      <c r="X67" s="163"/>
      <c r="Y67" s="163"/>
      <c r="Z67" s="163"/>
      <c r="AA67" s="163"/>
      <c r="AB67" s="163"/>
      <c r="AC67" s="163"/>
      <c r="AD67" s="163" t="s">
        <v>120</v>
      </c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</row>
    <row r="68" spans="1:59" ht="22.5" outlineLevel="1" x14ac:dyDescent="0.2">
      <c r="A68" s="164">
        <v>40</v>
      </c>
      <c r="B68" s="170" t="s">
        <v>205</v>
      </c>
      <c r="C68" s="205" t="s">
        <v>206</v>
      </c>
      <c r="D68" s="172" t="s">
        <v>190</v>
      </c>
      <c r="E68" s="175">
        <v>10</v>
      </c>
      <c r="F68" s="179">
        <v>0</v>
      </c>
      <c r="G68" s="180">
        <f t="shared" si="6"/>
        <v>0</v>
      </c>
      <c r="H68" s="180" t="e">
        <f>ROUND(E68*#REF!,2)</f>
        <v>#REF!</v>
      </c>
      <c r="I68" s="179"/>
      <c r="J68" s="180">
        <f t="shared" si="7"/>
        <v>0</v>
      </c>
      <c r="K68" s="180">
        <v>21</v>
      </c>
      <c r="L68" s="180">
        <f t="shared" si="8"/>
        <v>0</v>
      </c>
      <c r="M68" s="180">
        <v>2.7999999999999998E-4</v>
      </c>
      <c r="N68" s="180">
        <f t="shared" si="9"/>
        <v>0</v>
      </c>
      <c r="O68" s="180">
        <v>0</v>
      </c>
      <c r="P68" s="180">
        <f t="shared" si="10"/>
        <v>0</v>
      </c>
      <c r="Q68" s="180"/>
      <c r="R68" s="215" t="s">
        <v>331</v>
      </c>
      <c r="S68" s="181">
        <v>0.33283000000000001</v>
      </c>
      <c r="T68" s="180">
        <f t="shared" si="11"/>
        <v>3.33</v>
      </c>
      <c r="U68" s="163"/>
      <c r="V68" s="163"/>
      <c r="W68" s="163"/>
      <c r="X68" s="163"/>
      <c r="Y68" s="163"/>
      <c r="Z68" s="163"/>
      <c r="AA68" s="163"/>
      <c r="AB68" s="163"/>
      <c r="AC68" s="163"/>
      <c r="AD68" s="163" t="s">
        <v>120</v>
      </c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</row>
    <row r="69" spans="1:59" outlineLevel="1" x14ac:dyDescent="0.2">
      <c r="A69" s="164">
        <v>41</v>
      </c>
      <c r="B69" s="170" t="s">
        <v>207</v>
      </c>
      <c r="C69" s="205" t="s">
        <v>208</v>
      </c>
      <c r="D69" s="172" t="s">
        <v>190</v>
      </c>
      <c r="E69" s="175">
        <v>10</v>
      </c>
      <c r="F69" s="179">
        <v>0</v>
      </c>
      <c r="G69" s="180">
        <f t="shared" si="6"/>
        <v>0</v>
      </c>
      <c r="H69" s="180" t="e">
        <f>ROUND(E69*#REF!,2)</f>
        <v>#REF!</v>
      </c>
      <c r="I69" s="179"/>
      <c r="J69" s="180">
        <f t="shared" si="7"/>
        <v>0</v>
      </c>
      <c r="K69" s="180">
        <v>21</v>
      </c>
      <c r="L69" s="180">
        <f t="shared" si="8"/>
        <v>0</v>
      </c>
      <c r="M69" s="180">
        <v>0</v>
      </c>
      <c r="N69" s="180">
        <f t="shared" si="9"/>
        <v>0</v>
      </c>
      <c r="O69" s="180">
        <v>0</v>
      </c>
      <c r="P69" s="180">
        <f t="shared" si="10"/>
        <v>0</v>
      </c>
      <c r="Q69" s="180"/>
      <c r="R69" s="215" t="s">
        <v>331</v>
      </c>
      <c r="S69" s="181">
        <v>0.13500000000000001</v>
      </c>
      <c r="T69" s="180">
        <f t="shared" si="11"/>
        <v>1.35</v>
      </c>
      <c r="U69" s="163"/>
      <c r="V69" s="163"/>
      <c r="W69" s="163"/>
      <c r="X69" s="163"/>
      <c r="Y69" s="163"/>
      <c r="Z69" s="163"/>
      <c r="AA69" s="163"/>
      <c r="AB69" s="163"/>
      <c r="AC69" s="163"/>
      <c r="AD69" s="163" t="s">
        <v>120</v>
      </c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</row>
    <row r="70" spans="1:59" outlineLevel="1" x14ac:dyDescent="0.2">
      <c r="A70" s="164">
        <v>42</v>
      </c>
      <c r="B70" s="170" t="s">
        <v>209</v>
      </c>
      <c r="C70" s="205" t="s">
        <v>210</v>
      </c>
      <c r="D70" s="172" t="s">
        <v>190</v>
      </c>
      <c r="E70" s="175">
        <v>10</v>
      </c>
      <c r="F70" s="179">
        <v>0</v>
      </c>
      <c r="G70" s="180">
        <f t="shared" si="6"/>
        <v>0</v>
      </c>
      <c r="H70" s="180" t="e">
        <f>ROUND(E70*#REF!,2)</f>
        <v>#REF!</v>
      </c>
      <c r="I70" s="179"/>
      <c r="J70" s="180">
        <f t="shared" si="7"/>
        <v>0</v>
      </c>
      <c r="K70" s="180">
        <v>21</v>
      </c>
      <c r="L70" s="180">
        <f t="shared" si="8"/>
        <v>0</v>
      </c>
      <c r="M70" s="180">
        <v>2.0000000000000002E-5</v>
      </c>
      <c r="N70" s="180">
        <f t="shared" si="9"/>
        <v>0</v>
      </c>
      <c r="O70" s="180">
        <v>0</v>
      </c>
      <c r="P70" s="180">
        <f t="shared" si="10"/>
        <v>0</v>
      </c>
      <c r="Q70" s="180"/>
      <c r="R70" s="215" t="s">
        <v>331</v>
      </c>
      <c r="S70" s="181">
        <v>0.13500000000000001</v>
      </c>
      <c r="T70" s="180">
        <f t="shared" si="11"/>
        <v>1.35</v>
      </c>
      <c r="U70" s="163"/>
      <c r="V70" s="163"/>
      <c r="W70" s="163"/>
      <c r="X70" s="163"/>
      <c r="Y70" s="163"/>
      <c r="Z70" s="163"/>
      <c r="AA70" s="163"/>
      <c r="AB70" s="163"/>
      <c r="AC70" s="163"/>
      <c r="AD70" s="163" t="s">
        <v>120</v>
      </c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</row>
    <row r="71" spans="1:59" outlineLevel="1" x14ac:dyDescent="0.2">
      <c r="A71" s="164">
        <v>43</v>
      </c>
      <c r="B71" s="170" t="s">
        <v>211</v>
      </c>
      <c r="C71" s="205" t="s">
        <v>212</v>
      </c>
      <c r="D71" s="172" t="s">
        <v>129</v>
      </c>
      <c r="E71" s="175">
        <v>2</v>
      </c>
      <c r="F71" s="179">
        <v>0</v>
      </c>
      <c r="G71" s="180">
        <f t="shared" si="6"/>
        <v>0</v>
      </c>
      <c r="H71" s="180" t="e">
        <f>ROUND(E71*#REF!,2)</f>
        <v>#REF!</v>
      </c>
      <c r="I71" s="179"/>
      <c r="J71" s="180">
        <f t="shared" si="7"/>
        <v>0</v>
      </c>
      <c r="K71" s="180">
        <v>21</v>
      </c>
      <c r="L71" s="180">
        <f t="shared" si="8"/>
        <v>0</v>
      </c>
      <c r="M71" s="180">
        <v>1.6000000000000001E-4</v>
      </c>
      <c r="N71" s="180">
        <f t="shared" si="9"/>
        <v>0</v>
      </c>
      <c r="O71" s="180">
        <v>0</v>
      </c>
      <c r="P71" s="180">
        <f t="shared" si="10"/>
        <v>0</v>
      </c>
      <c r="Q71" s="180"/>
      <c r="R71" s="215" t="s">
        <v>331</v>
      </c>
      <c r="S71" s="181">
        <v>0.254</v>
      </c>
      <c r="T71" s="180">
        <f t="shared" si="11"/>
        <v>0.51</v>
      </c>
      <c r="U71" s="163"/>
      <c r="V71" s="163"/>
      <c r="W71" s="163"/>
      <c r="X71" s="163"/>
      <c r="Y71" s="163"/>
      <c r="Z71" s="163"/>
      <c r="AA71" s="163"/>
      <c r="AB71" s="163"/>
      <c r="AC71" s="163"/>
      <c r="AD71" s="163" t="s">
        <v>120</v>
      </c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</row>
    <row r="72" spans="1:59" outlineLevel="1" x14ac:dyDescent="0.2">
      <c r="A72" s="164">
        <v>44</v>
      </c>
      <c r="B72" s="170" t="s">
        <v>213</v>
      </c>
      <c r="C72" s="205" t="s">
        <v>214</v>
      </c>
      <c r="D72" s="172" t="s">
        <v>129</v>
      </c>
      <c r="E72" s="175">
        <v>2</v>
      </c>
      <c r="F72" s="179">
        <v>0</v>
      </c>
      <c r="G72" s="180">
        <f t="shared" si="6"/>
        <v>0</v>
      </c>
      <c r="H72" s="180" t="e">
        <f>ROUND(E72*#REF!,2)</f>
        <v>#REF!</v>
      </c>
      <c r="I72" s="179"/>
      <c r="J72" s="180">
        <f t="shared" si="7"/>
        <v>0</v>
      </c>
      <c r="K72" s="180">
        <v>21</v>
      </c>
      <c r="L72" s="180">
        <f t="shared" si="8"/>
        <v>0</v>
      </c>
      <c r="M72" s="180">
        <v>1.2999999999999999E-4</v>
      </c>
      <c r="N72" s="180">
        <f t="shared" si="9"/>
        <v>0</v>
      </c>
      <c r="O72" s="180">
        <v>0</v>
      </c>
      <c r="P72" s="180">
        <f t="shared" si="10"/>
        <v>0</v>
      </c>
      <c r="Q72" s="180"/>
      <c r="R72" s="215" t="s">
        <v>331</v>
      </c>
      <c r="S72" s="181">
        <v>0.18554999999999999</v>
      </c>
      <c r="T72" s="180">
        <f t="shared" si="11"/>
        <v>0.37</v>
      </c>
      <c r="U72" s="163"/>
      <c r="V72" s="163"/>
      <c r="W72" s="163"/>
      <c r="X72" s="163"/>
      <c r="Y72" s="163"/>
      <c r="Z72" s="163"/>
      <c r="AA72" s="163"/>
      <c r="AB72" s="163"/>
      <c r="AC72" s="163"/>
      <c r="AD72" s="163" t="s">
        <v>120</v>
      </c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</row>
    <row r="73" spans="1:59" outlineLevel="1" x14ac:dyDescent="0.2">
      <c r="A73" s="164">
        <v>45</v>
      </c>
      <c r="B73" s="170" t="s">
        <v>215</v>
      </c>
      <c r="C73" s="205" t="s">
        <v>216</v>
      </c>
      <c r="D73" s="172" t="s">
        <v>151</v>
      </c>
      <c r="E73" s="175">
        <v>4.2799999999999998E-2</v>
      </c>
      <c r="F73" s="179">
        <v>0</v>
      </c>
      <c r="G73" s="180">
        <f t="shared" si="6"/>
        <v>0</v>
      </c>
      <c r="H73" s="180" t="e">
        <f>ROUND(E73*#REF!,2)</f>
        <v>#REF!</v>
      </c>
      <c r="I73" s="179"/>
      <c r="J73" s="180">
        <f t="shared" si="7"/>
        <v>0</v>
      </c>
      <c r="K73" s="180">
        <v>21</v>
      </c>
      <c r="L73" s="180">
        <f t="shared" si="8"/>
        <v>0</v>
      </c>
      <c r="M73" s="180">
        <v>0</v>
      </c>
      <c r="N73" s="180">
        <f t="shared" si="9"/>
        <v>0</v>
      </c>
      <c r="O73" s="180">
        <v>0</v>
      </c>
      <c r="P73" s="180">
        <f t="shared" si="10"/>
        <v>0</v>
      </c>
      <c r="Q73" s="180"/>
      <c r="R73" s="215" t="s">
        <v>331</v>
      </c>
      <c r="S73" s="181">
        <v>1.3740000000000001</v>
      </c>
      <c r="T73" s="180">
        <f t="shared" si="11"/>
        <v>0.06</v>
      </c>
      <c r="U73" s="163"/>
      <c r="V73" s="163"/>
      <c r="W73" s="163"/>
      <c r="X73" s="163"/>
      <c r="Y73" s="163"/>
      <c r="Z73" s="163"/>
      <c r="AA73" s="163"/>
      <c r="AB73" s="163"/>
      <c r="AC73" s="163"/>
      <c r="AD73" s="163" t="s">
        <v>120</v>
      </c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</row>
    <row r="74" spans="1:59" x14ac:dyDescent="0.2">
      <c r="A74" s="165" t="s">
        <v>115</v>
      </c>
      <c r="B74" s="171" t="s">
        <v>72</v>
      </c>
      <c r="C74" s="207" t="s">
        <v>73</v>
      </c>
      <c r="D74" s="174"/>
      <c r="E74" s="177"/>
      <c r="F74" s="182"/>
      <c r="G74" s="182">
        <f>SUMIF(AD75:AD90,"&lt;&gt;NOR",G75:G90)</f>
        <v>0</v>
      </c>
      <c r="H74" s="182" t="e">
        <f>SUM(H75:H90)</f>
        <v>#REF!</v>
      </c>
      <c r="I74" s="182"/>
      <c r="J74" s="182">
        <f>SUM(J75:J90)</f>
        <v>0</v>
      </c>
      <c r="K74" s="182"/>
      <c r="L74" s="182">
        <f>SUM(L75:L90)</f>
        <v>0</v>
      </c>
      <c r="M74" s="182"/>
      <c r="N74" s="182">
        <f>SUM(N75:N90)</f>
        <v>0</v>
      </c>
      <c r="O74" s="182"/>
      <c r="P74" s="182">
        <f>SUM(P75:P90)</f>
        <v>9.0000000000000011E-2</v>
      </c>
      <c r="Q74" s="182"/>
      <c r="R74" s="216"/>
      <c r="S74" s="183"/>
      <c r="T74" s="182">
        <f>SUM(T75:T90)</f>
        <v>4.79</v>
      </c>
      <c r="AD74" t="s">
        <v>116</v>
      </c>
    </row>
    <row r="75" spans="1:59" outlineLevel="1" x14ac:dyDescent="0.2">
      <c r="A75" s="164">
        <v>46</v>
      </c>
      <c r="B75" s="170" t="s">
        <v>217</v>
      </c>
      <c r="C75" s="205" t="s">
        <v>218</v>
      </c>
      <c r="D75" s="172" t="s">
        <v>219</v>
      </c>
      <c r="E75" s="175">
        <v>2</v>
      </c>
      <c r="F75" s="179">
        <v>0</v>
      </c>
      <c r="G75" s="180">
        <f t="shared" ref="G75:G90" si="12">ROUND(E75*F75,2)</f>
        <v>0</v>
      </c>
      <c r="H75" s="180" t="e">
        <f>ROUND(E75*#REF!,2)</f>
        <v>#REF!</v>
      </c>
      <c r="I75" s="179"/>
      <c r="J75" s="180">
        <f t="shared" ref="J75:J90" si="13">ROUND(E75*I75,2)</f>
        <v>0</v>
      </c>
      <c r="K75" s="180">
        <v>21</v>
      </c>
      <c r="L75" s="180">
        <f t="shared" ref="L75:L90" si="14">G75*(1+K75/100)</f>
        <v>0</v>
      </c>
      <c r="M75" s="180">
        <v>0</v>
      </c>
      <c r="N75" s="180">
        <f t="shared" ref="N75:N90" si="15">ROUND(E75*M75,2)</f>
        <v>0</v>
      </c>
      <c r="O75" s="180">
        <v>1.9460000000000002E-2</v>
      </c>
      <c r="P75" s="180">
        <f t="shared" ref="P75:P90" si="16">ROUND(E75*O75,2)</f>
        <v>0.04</v>
      </c>
      <c r="Q75" s="180"/>
      <c r="R75" s="215" t="s">
        <v>331</v>
      </c>
      <c r="S75" s="181">
        <v>0.38200000000000001</v>
      </c>
      <c r="T75" s="180">
        <f t="shared" ref="T75:T90" si="17">ROUND(E75*S75,2)</f>
        <v>0.76</v>
      </c>
      <c r="U75" s="163"/>
      <c r="V75" s="163"/>
      <c r="W75" s="163"/>
      <c r="X75" s="163"/>
      <c r="Y75" s="163"/>
      <c r="Z75" s="163"/>
      <c r="AA75" s="163"/>
      <c r="AB75" s="163"/>
      <c r="AC75" s="163"/>
      <c r="AD75" s="163" t="s">
        <v>120</v>
      </c>
      <c r="AE75" s="163"/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</row>
    <row r="76" spans="1:59" outlineLevel="1" x14ac:dyDescent="0.2">
      <c r="A76" s="164">
        <v>47</v>
      </c>
      <c r="B76" s="170" t="s">
        <v>220</v>
      </c>
      <c r="C76" s="205" t="s">
        <v>221</v>
      </c>
      <c r="D76" s="172" t="s">
        <v>219</v>
      </c>
      <c r="E76" s="175">
        <v>1</v>
      </c>
      <c r="F76" s="179">
        <v>0</v>
      </c>
      <c r="G76" s="180">
        <f t="shared" si="12"/>
        <v>0</v>
      </c>
      <c r="H76" s="180" t="e">
        <f>ROUND(E76*#REF!,2)</f>
        <v>#REF!</v>
      </c>
      <c r="I76" s="179"/>
      <c r="J76" s="180">
        <f t="shared" si="13"/>
        <v>0</v>
      </c>
      <c r="K76" s="180">
        <v>21</v>
      </c>
      <c r="L76" s="180">
        <f t="shared" si="14"/>
        <v>0</v>
      </c>
      <c r="M76" s="180">
        <v>0</v>
      </c>
      <c r="N76" s="180">
        <f t="shared" si="15"/>
        <v>0</v>
      </c>
      <c r="O76" s="180">
        <v>3.4700000000000002E-2</v>
      </c>
      <c r="P76" s="180">
        <f t="shared" si="16"/>
        <v>0.03</v>
      </c>
      <c r="Q76" s="180"/>
      <c r="R76" s="215" t="s">
        <v>331</v>
      </c>
      <c r="S76" s="181">
        <v>0.56899999999999995</v>
      </c>
      <c r="T76" s="180">
        <f t="shared" si="17"/>
        <v>0.56999999999999995</v>
      </c>
      <c r="U76" s="163"/>
      <c r="V76" s="163"/>
      <c r="W76" s="163"/>
      <c r="X76" s="163"/>
      <c r="Y76" s="163"/>
      <c r="Z76" s="163"/>
      <c r="AA76" s="163"/>
      <c r="AB76" s="163"/>
      <c r="AC76" s="163"/>
      <c r="AD76" s="163" t="s">
        <v>120</v>
      </c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</row>
    <row r="77" spans="1:59" outlineLevel="1" x14ac:dyDescent="0.2">
      <c r="A77" s="164">
        <v>48</v>
      </c>
      <c r="B77" s="170" t="s">
        <v>222</v>
      </c>
      <c r="C77" s="205" t="s">
        <v>223</v>
      </c>
      <c r="D77" s="172" t="s">
        <v>219</v>
      </c>
      <c r="E77" s="175">
        <v>1</v>
      </c>
      <c r="F77" s="179">
        <v>0</v>
      </c>
      <c r="G77" s="180">
        <f t="shared" si="12"/>
        <v>0</v>
      </c>
      <c r="H77" s="180" t="e">
        <f>ROUND(E77*#REF!,2)</f>
        <v>#REF!</v>
      </c>
      <c r="I77" s="179"/>
      <c r="J77" s="180">
        <f t="shared" si="13"/>
        <v>0</v>
      </c>
      <c r="K77" s="180">
        <v>21</v>
      </c>
      <c r="L77" s="180">
        <f t="shared" si="14"/>
        <v>0</v>
      </c>
      <c r="M77" s="180">
        <v>0</v>
      </c>
      <c r="N77" s="180">
        <f t="shared" si="15"/>
        <v>0</v>
      </c>
      <c r="O77" s="180">
        <v>1.933E-2</v>
      </c>
      <c r="P77" s="180">
        <f t="shared" si="16"/>
        <v>0.02</v>
      </c>
      <c r="Q77" s="180"/>
      <c r="R77" s="215" t="s">
        <v>331</v>
      </c>
      <c r="S77" s="181">
        <v>0.59</v>
      </c>
      <c r="T77" s="180">
        <f t="shared" si="17"/>
        <v>0.59</v>
      </c>
      <c r="U77" s="163"/>
      <c r="V77" s="163"/>
      <c r="W77" s="163"/>
      <c r="X77" s="163"/>
      <c r="Y77" s="163"/>
      <c r="Z77" s="163"/>
      <c r="AA77" s="163"/>
      <c r="AB77" s="163"/>
      <c r="AC77" s="163"/>
      <c r="AD77" s="163" t="s">
        <v>120</v>
      </c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</row>
    <row r="78" spans="1:59" outlineLevel="1" x14ac:dyDescent="0.2">
      <c r="A78" s="164">
        <v>49</v>
      </c>
      <c r="B78" s="170" t="s">
        <v>224</v>
      </c>
      <c r="C78" s="205" t="s">
        <v>225</v>
      </c>
      <c r="D78" s="172" t="s">
        <v>219</v>
      </c>
      <c r="E78" s="175">
        <v>3</v>
      </c>
      <c r="F78" s="179">
        <v>0</v>
      </c>
      <c r="G78" s="180">
        <f t="shared" si="12"/>
        <v>0</v>
      </c>
      <c r="H78" s="180" t="e">
        <f>ROUND(E78*#REF!,2)</f>
        <v>#REF!</v>
      </c>
      <c r="I78" s="179"/>
      <c r="J78" s="180">
        <f t="shared" si="13"/>
        <v>0</v>
      </c>
      <c r="K78" s="180">
        <v>21</v>
      </c>
      <c r="L78" s="180">
        <f t="shared" si="14"/>
        <v>0</v>
      </c>
      <c r="M78" s="180">
        <v>0</v>
      </c>
      <c r="N78" s="180">
        <f t="shared" si="15"/>
        <v>0</v>
      </c>
      <c r="O78" s="180">
        <v>1.56E-3</v>
      </c>
      <c r="P78" s="180">
        <f t="shared" si="16"/>
        <v>0</v>
      </c>
      <c r="Q78" s="180"/>
      <c r="R78" s="215" t="s">
        <v>331</v>
      </c>
      <c r="S78" s="181">
        <v>0.217</v>
      </c>
      <c r="T78" s="180">
        <f t="shared" si="17"/>
        <v>0.65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 t="s">
        <v>120</v>
      </c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</row>
    <row r="79" spans="1:59" outlineLevel="1" x14ac:dyDescent="0.2">
      <c r="A79" s="164">
        <v>50</v>
      </c>
      <c r="B79" s="170" t="s">
        <v>226</v>
      </c>
      <c r="C79" s="205" t="s">
        <v>227</v>
      </c>
      <c r="D79" s="172" t="s">
        <v>129</v>
      </c>
      <c r="E79" s="175">
        <v>3</v>
      </c>
      <c r="F79" s="179">
        <v>0</v>
      </c>
      <c r="G79" s="180">
        <f t="shared" si="12"/>
        <v>0</v>
      </c>
      <c r="H79" s="180" t="e">
        <f>ROUND(E79*#REF!,2)</f>
        <v>#REF!</v>
      </c>
      <c r="I79" s="179"/>
      <c r="J79" s="180">
        <f t="shared" si="13"/>
        <v>0</v>
      </c>
      <c r="K79" s="180">
        <v>21</v>
      </c>
      <c r="L79" s="180">
        <f t="shared" si="14"/>
        <v>0</v>
      </c>
      <c r="M79" s="180">
        <v>0</v>
      </c>
      <c r="N79" s="180">
        <f t="shared" si="15"/>
        <v>0</v>
      </c>
      <c r="O79" s="180">
        <v>8.5999999999999998E-4</v>
      </c>
      <c r="P79" s="180">
        <f t="shared" si="16"/>
        <v>0</v>
      </c>
      <c r="Q79" s="180"/>
      <c r="R79" s="215" t="s">
        <v>331</v>
      </c>
      <c r="S79" s="181">
        <v>6.3E-2</v>
      </c>
      <c r="T79" s="180">
        <f t="shared" si="17"/>
        <v>0.19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 t="s">
        <v>120</v>
      </c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</row>
    <row r="80" spans="1:59" outlineLevel="1" x14ac:dyDescent="0.2">
      <c r="A80" s="164">
        <v>51</v>
      </c>
      <c r="B80" s="170" t="s">
        <v>228</v>
      </c>
      <c r="C80" s="205" t="s">
        <v>229</v>
      </c>
      <c r="D80" s="172" t="s">
        <v>129</v>
      </c>
      <c r="E80" s="175">
        <v>2</v>
      </c>
      <c r="F80" s="179">
        <v>0</v>
      </c>
      <c r="G80" s="180">
        <f t="shared" si="12"/>
        <v>0</v>
      </c>
      <c r="H80" s="180" t="e">
        <f>ROUND(E80*#REF!,2)</f>
        <v>#REF!</v>
      </c>
      <c r="I80" s="179"/>
      <c r="J80" s="180">
        <f t="shared" si="13"/>
        <v>0</v>
      </c>
      <c r="K80" s="180">
        <v>21</v>
      </c>
      <c r="L80" s="180">
        <f t="shared" si="14"/>
        <v>0</v>
      </c>
      <c r="M80" s="180">
        <v>1E-4</v>
      </c>
      <c r="N80" s="180">
        <f t="shared" si="15"/>
        <v>0</v>
      </c>
      <c r="O80" s="180">
        <v>0</v>
      </c>
      <c r="P80" s="180">
        <f t="shared" si="16"/>
        <v>0</v>
      </c>
      <c r="Q80" s="180"/>
      <c r="R80" s="215" t="s">
        <v>331</v>
      </c>
      <c r="S80" s="181">
        <v>0.246</v>
      </c>
      <c r="T80" s="180">
        <f t="shared" si="17"/>
        <v>0.49</v>
      </c>
      <c r="U80" s="163"/>
      <c r="V80" s="163"/>
      <c r="W80" s="163"/>
      <c r="X80" s="163"/>
      <c r="Y80" s="163"/>
      <c r="Z80" s="163"/>
      <c r="AA80" s="163"/>
      <c r="AB80" s="163"/>
      <c r="AC80" s="163"/>
      <c r="AD80" s="163" t="s">
        <v>120</v>
      </c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</row>
    <row r="81" spans="1:59" outlineLevel="1" x14ac:dyDescent="0.2">
      <c r="A81" s="164">
        <v>52</v>
      </c>
      <c r="B81" s="170" t="s">
        <v>230</v>
      </c>
      <c r="C81" s="205" t="s">
        <v>231</v>
      </c>
      <c r="D81" s="172" t="s">
        <v>129</v>
      </c>
      <c r="E81" s="175">
        <v>2</v>
      </c>
      <c r="F81" s="179">
        <v>0</v>
      </c>
      <c r="G81" s="180">
        <f t="shared" si="12"/>
        <v>0</v>
      </c>
      <c r="H81" s="180" t="e">
        <f>ROUND(E81*#REF!,2)</f>
        <v>#REF!</v>
      </c>
      <c r="I81" s="179"/>
      <c r="J81" s="180">
        <f t="shared" si="13"/>
        <v>0</v>
      </c>
      <c r="K81" s="180">
        <v>21</v>
      </c>
      <c r="L81" s="180">
        <f t="shared" si="14"/>
        <v>0</v>
      </c>
      <c r="M81" s="180">
        <v>2.2000000000000001E-4</v>
      </c>
      <c r="N81" s="180">
        <f t="shared" si="15"/>
        <v>0</v>
      </c>
      <c r="O81" s="180">
        <v>0</v>
      </c>
      <c r="P81" s="180">
        <f t="shared" si="16"/>
        <v>0</v>
      </c>
      <c r="Q81" s="180"/>
      <c r="R81" s="215" t="s">
        <v>331</v>
      </c>
      <c r="S81" s="181">
        <v>0.246</v>
      </c>
      <c r="T81" s="180">
        <f t="shared" si="17"/>
        <v>0.49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 t="s">
        <v>120</v>
      </c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</row>
    <row r="82" spans="1:59" ht="22.5" outlineLevel="1" x14ac:dyDescent="0.2">
      <c r="A82" s="164">
        <v>53</v>
      </c>
      <c r="B82" s="170" t="s">
        <v>232</v>
      </c>
      <c r="C82" s="205" t="s">
        <v>233</v>
      </c>
      <c r="D82" s="172" t="s">
        <v>129</v>
      </c>
      <c r="E82" s="175">
        <v>2</v>
      </c>
      <c r="F82" s="179">
        <v>0</v>
      </c>
      <c r="G82" s="180">
        <f t="shared" si="12"/>
        <v>0</v>
      </c>
      <c r="H82" s="180" t="e">
        <f>ROUND(E82*#REF!,2)</f>
        <v>#REF!</v>
      </c>
      <c r="I82" s="179"/>
      <c r="J82" s="180">
        <f t="shared" si="13"/>
        <v>0</v>
      </c>
      <c r="K82" s="180">
        <v>21</v>
      </c>
      <c r="L82" s="180">
        <f t="shared" si="14"/>
        <v>0</v>
      </c>
      <c r="M82" s="180">
        <v>8.4999999999999995E-4</v>
      </c>
      <c r="N82" s="180">
        <f t="shared" si="15"/>
        <v>0</v>
      </c>
      <c r="O82" s="180">
        <v>0</v>
      </c>
      <c r="P82" s="180">
        <f t="shared" si="16"/>
        <v>0</v>
      </c>
      <c r="Q82" s="180"/>
      <c r="R82" s="215" t="s">
        <v>331</v>
      </c>
      <c r="S82" s="181">
        <v>0.44500000000000001</v>
      </c>
      <c r="T82" s="180">
        <f t="shared" si="17"/>
        <v>0.89</v>
      </c>
      <c r="U82" s="163"/>
      <c r="V82" s="163"/>
      <c r="W82" s="163"/>
      <c r="X82" s="163"/>
      <c r="Y82" s="163"/>
      <c r="Z82" s="163"/>
      <c r="AA82" s="163"/>
      <c r="AB82" s="163"/>
      <c r="AC82" s="163"/>
      <c r="AD82" s="163" t="s">
        <v>120</v>
      </c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</row>
    <row r="83" spans="1:59" ht="22.5" outlineLevel="1" x14ac:dyDescent="0.2">
      <c r="A83" s="164">
        <v>54</v>
      </c>
      <c r="B83" s="170" t="s">
        <v>234</v>
      </c>
      <c r="C83" s="205" t="s">
        <v>235</v>
      </c>
      <c r="D83" s="172" t="s">
        <v>236</v>
      </c>
      <c r="E83" s="175">
        <v>1</v>
      </c>
      <c r="F83" s="179">
        <v>0</v>
      </c>
      <c r="G83" s="180">
        <f t="shared" si="12"/>
        <v>0</v>
      </c>
      <c r="H83" s="180" t="e">
        <f>ROUND(E83*#REF!,2)</f>
        <v>#REF!</v>
      </c>
      <c r="I83" s="179"/>
      <c r="J83" s="180">
        <f t="shared" si="13"/>
        <v>0</v>
      </c>
      <c r="K83" s="180">
        <v>21</v>
      </c>
      <c r="L83" s="180">
        <f t="shared" si="14"/>
        <v>0</v>
      </c>
      <c r="M83" s="180">
        <v>0</v>
      </c>
      <c r="N83" s="180">
        <f t="shared" si="15"/>
        <v>0</v>
      </c>
      <c r="O83" s="180">
        <v>0</v>
      </c>
      <c r="P83" s="180">
        <f t="shared" si="16"/>
        <v>0</v>
      </c>
      <c r="Q83" s="180"/>
      <c r="R83" s="215" t="s">
        <v>332</v>
      </c>
      <c r="S83" s="181">
        <v>0</v>
      </c>
      <c r="T83" s="180">
        <f t="shared" si="17"/>
        <v>0</v>
      </c>
      <c r="U83" s="163"/>
      <c r="V83" s="163"/>
      <c r="W83" s="163"/>
      <c r="X83" s="163"/>
      <c r="Y83" s="163"/>
      <c r="Z83" s="163"/>
      <c r="AA83" s="163"/>
      <c r="AB83" s="163"/>
      <c r="AC83" s="163"/>
      <c r="AD83" s="163" t="s">
        <v>237</v>
      </c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</row>
    <row r="84" spans="1:59" ht="22.5" outlineLevel="1" x14ac:dyDescent="0.2">
      <c r="A84" s="164">
        <v>55</v>
      </c>
      <c r="B84" s="170" t="s">
        <v>238</v>
      </c>
      <c r="C84" s="205" t="s">
        <v>239</v>
      </c>
      <c r="D84" s="172" t="s">
        <v>236</v>
      </c>
      <c r="E84" s="175">
        <v>1</v>
      </c>
      <c r="F84" s="179">
        <v>0</v>
      </c>
      <c r="G84" s="180">
        <f t="shared" si="12"/>
        <v>0</v>
      </c>
      <c r="H84" s="180" t="e">
        <f>ROUND(E84*#REF!,2)</f>
        <v>#REF!</v>
      </c>
      <c r="I84" s="179"/>
      <c r="J84" s="180">
        <f t="shared" si="13"/>
        <v>0</v>
      </c>
      <c r="K84" s="180">
        <v>21</v>
      </c>
      <c r="L84" s="180">
        <f t="shared" si="14"/>
        <v>0</v>
      </c>
      <c r="M84" s="180">
        <v>0</v>
      </c>
      <c r="N84" s="180">
        <f t="shared" si="15"/>
        <v>0</v>
      </c>
      <c r="O84" s="180">
        <v>0</v>
      </c>
      <c r="P84" s="180">
        <f t="shared" si="16"/>
        <v>0</v>
      </c>
      <c r="Q84" s="180"/>
      <c r="R84" s="215" t="s">
        <v>332</v>
      </c>
      <c r="S84" s="181">
        <v>0</v>
      </c>
      <c r="T84" s="180">
        <f t="shared" si="17"/>
        <v>0</v>
      </c>
      <c r="U84" s="163"/>
      <c r="V84" s="163"/>
      <c r="W84" s="163"/>
      <c r="X84" s="163"/>
      <c r="Y84" s="163"/>
      <c r="Z84" s="163"/>
      <c r="AA84" s="163"/>
      <c r="AB84" s="163"/>
      <c r="AC84" s="163"/>
      <c r="AD84" s="163" t="s">
        <v>237</v>
      </c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</row>
    <row r="85" spans="1:59" ht="22.5" outlineLevel="1" x14ac:dyDescent="0.2">
      <c r="A85" s="164">
        <v>56</v>
      </c>
      <c r="B85" s="170" t="s">
        <v>240</v>
      </c>
      <c r="C85" s="205" t="s">
        <v>241</v>
      </c>
      <c r="D85" s="172" t="s">
        <v>236</v>
      </c>
      <c r="E85" s="175">
        <v>1</v>
      </c>
      <c r="F85" s="179">
        <v>0</v>
      </c>
      <c r="G85" s="180">
        <f t="shared" si="12"/>
        <v>0</v>
      </c>
      <c r="H85" s="180" t="e">
        <f>ROUND(E85*#REF!,2)</f>
        <v>#REF!</v>
      </c>
      <c r="I85" s="179"/>
      <c r="J85" s="180">
        <f t="shared" si="13"/>
        <v>0</v>
      </c>
      <c r="K85" s="180">
        <v>21</v>
      </c>
      <c r="L85" s="180">
        <f t="shared" si="14"/>
        <v>0</v>
      </c>
      <c r="M85" s="180">
        <v>0</v>
      </c>
      <c r="N85" s="180">
        <f t="shared" si="15"/>
        <v>0</v>
      </c>
      <c r="O85" s="180">
        <v>0</v>
      </c>
      <c r="P85" s="180">
        <f t="shared" si="16"/>
        <v>0</v>
      </c>
      <c r="Q85" s="180"/>
      <c r="R85" s="215" t="s">
        <v>332</v>
      </c>
      <c r="S85" s="181">
        <v>0</v>
      </c>
      <c r="T85" s="180">
        <f t="shared" si="17"/>
        <v>0</v>
      </c>
      <c r="U85" s="163"/>
      <c r="V85" s="163"/>
      <c r="W85" s="163"/>
      <c r="X85" s="163"/>
      <c r="Y85" s="163"/>
      <c r="Z85" s="163"/>
      <c r="AA85" s="163"/>
      <c r="AB85" s="163"/>
      <c r="AC85" s="163"/>
      <c r="AD85" s="163" t="s">
        <v>237</v>
      </c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</row>
    <row r="86" spans="1:59" ht="22.5" outlineLevel="1" x14ac:dyDescent="0.2">
      <c r="A86" s="164">
        <v>57</v>
      </c>
      <c r="B86" s="170" t="s">
        <v>242</v>
      </c>
      <c r="C86" s="205" t="s">
        <v>243</v>
      </c>
      <c r="D86" s="172" t="s">
        <v>236</v>
      </c>
      <c r="E86" s="175">
        <v>1</v>
      </c>
      <c r="F86" s="179">
        <v>0</v>
      </c>
      <c r="G86" s="180">
        <f t="shared" si="12"/>
        <v>0</v>
      </c>
      <c r="H86" s="180" t="e">
        <f>ROUND(E86*#REF!,2)</f>
        <v>#REF!</v>
      </c>
      <c r="I86" s="179"/>
      <c r="J86" s="180">
        <f t="shared" si="13"/>
        <v>0</v>
      </c>
      <c r="K86" s="180">
        <v>21</v>
      </c>
      <c r="L86" s="180">
        <f t="shared" si="14"/>
        <v>0</v>
      </c>
      <c r="M86" s="180">
        <v>0</v>
      </c>
      <c r="N86" s="180">
        <f t="shared" si="15"/>
        <v>0</v>
      </c>
      <c r="O86" s="180">
        <v>0</v>
      </c>
      <c r="P86" s="180">
        <f t="shared" si="16"/>
        <v>0</v>
      </c>
      <c r="Q86" s="180"/>
      <c r="R86" s="215" t="s">
        <v>332</v>
      </c>
      <c r="S86" s="181">
        <v>0</v>
      </c>
      <c r="T86" s="180">
        <f t="shared" si="17"/>
        <v>0</v>
      </c>
      <c r="U86" s="163"/>
      <c r="V86" s="163"/>
      <c r="W86" s="163"/>
      <c r="X86" s="163"/>
      <c r="Y86" s="163"/>
      <c r="Z86" s="163"/>
      <c r="AA86" s="163"/>
      <c r="AB86" s="163"/>
      <c r="AC86" s="163"/>
      <c r="AD86" s="163" t="s">
        <v>237</v>
      </c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</row>
    <row r="87" spans="1:59" outlineLevel="1" x14ac:dyDescent="0.2">
      <c r="A87" s="164">
        <v>58</v>
      </c>
      <c r="B87" s="170" t="s">
        <v>244</v>
      </c>
      <c r="C87" s="205" t="s">
        <v>245</v>
      </c>
      <c r="D87" s="172" t="s">
        <v>236</v>
      </c>
      <c r="E87" s="175">
        <v>1</v>
      </c>
      <c r="F87" s="179">
        <v>0</v>
      </c>
      <c r="G87" s="180">
        <f t="shared" si="12"/>
        <v>0</v>
      </c>
      <c r="H87" s="180" t="e">
        <f>ROUND(E87*#REF!,2)</f>
        <v>#REF!</v>
      </c>
      <c r="I87" s="179"/>
      <c r="J87" s="180">
        <f t="shared" si="13"/>
        <v>0</v>
      </c>
      <c r="K87" s="180">
        <v>21</v>
      </c>
      <c r="L87" s="180">
        <f t="shared" si="14"/>
        <v>0</v>
      </c>
      <c r="M87" s="180">
        <v>0</v>
      </c>
      <c r="N87" s="180">
        <f t="shared" si="15"/>
        <v>0</v>
      </c>
      <c r="O87" s="180">
        <v>0</v>
      </c>
      <c r="P87" s="180">
        <f t="shared" si="16"/>
        <v>0</v>
      </c>
      <c r="Q87" s="180"/>
      <c r="R87" s="215" t="s">
        <v>332</v>
      </c>
      <c r="S87" s="181">
        <v>0</v>
      </c>
      <c r="T87" s="180">
        <f t="shared" si="17"/>
        <v>0</v>
      </c>
      <c r="U87" s="163"/>
      <c r="V87" s="163"/>
      <c r="W87" s="163"/>
      <c r="X87" s="163"/>
      <c r="Y87" s="163"/>
      <c r="Z87" s="163"/>
      <c r="AA87" s="163"/>
      <c r="AB87" s="163"/>
      <c r="AC87" s="163"/>
      <c r="AD87" s="163" t="s">
        <v>237</v>
      </c>
      <c r="AE87" s="163"/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</row>
    <row r="88" spans="1:59" ht="22.5" outlineLevel="1" x14ac:dyDescent="0.2">
      <c r="A88" s="164">
        <v>59</v>
      </c>
      <c r="B88" s="170" t="s">
        <v>246</v>
      </c>
      <c r="C88" s="205" t="s">
        <v>247</v>
      </c>
      <c r="D88" s="172" t="s">
        <v>236</v>
      </c>
      <c r="E88" s="175">
        <v>1</v>
      </c>
      <c r="F88" s="179">
        <v>0</v>
      </c>
      <c r="G88" s="180">
        <f t="shared" si="12"/>
        <v>0</v>
      </c>
      <c r="H88" s="180" t="e">
        <f>ROUND(E88*#REF!,2)</f>
        <v>#REF!</v>
      </c>
      <c r="I88" s="179"/>
      <c r="J88" s="180">
        <f t="shared" si="13"/>
        <v>0</v>
      </c>
      <c r="K88" s="180">
        <v>21</v>
      </c>
      <c r="L88" s="180">
        <f t="shared" si="14"/>
        <v>0</v>
      </c>
      <c r="M88" s="180">
        <v>0</v>
      </c>
      <c r="N88" s="180">
        <f t="shared" si="15"/>
        <v>0</v>
      </c>
      <c r="O88" s="180">
        <v>0</v>
      </c>
      <c r="P88" s="180">
        <f t="shared" si="16"/>
        <v>0</v>
      </c>
      <c r="Q88" s="180"/>
      <c r="R88" s="215" t="s">
        <v>332</v>
      </c>
      <c r="S88" s="181">
        <v>0</v>
      </c>
      <c r="T88" s="180">
        <f t="shared" si="17"/>
        <v>0</v>
      </c>
      <c r="U88" s="163"/>
      <c r="V88" s="163"/>
      <c r="W88" s="163"/>
      <c r="X88" s="163"/>
      <c r="Y88" s="163"/>
      <c r="Z88" s="163"/>
      <c r="AA88" s="163"/>
      <c r="AB88" s="163"/>
      <c r="AC88" s="163"/>
      <c r="AD88" s="163" t="s">
        <v>237</v>
      </c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</row>
    <row r="89" spans="1:59" ht="22.5" outlineLevel="1" x14ac:dyDescent="0.2">
      <c r="A89" s="164">
        <v>60</v>
      </c>
      <c r="B89" s="170" t="s">
        <v>248</v>
      </c>
      <c r="C89" s="205" t="s">
        <v>249</v>
      </c>
      <c r="D89" s="172" t="s">
        <v>236</v>
      </c>
      <c r="E89" s="175">
        <v>1</v>
      </c>
      <c r="F89" s="179">
        <v>0</v>
      </c>
      <c r="G89" s="180">
        <f t="shared" si="12"/>
        <v>0</v>
      </c>
      <c r="H89" s="180" t="e">
        <f>ROUND(E89*#REF!,2)</f>
        <v>#REF!</v>
      </c>
      <c r="I89" s="179"/>
      <c r="J89" s="180">
        <f t="shared" si="13"/>
        <v>0</v>
      </c>
      <c r="K89" s="180">
        <v>21</v>
      </c>
      <c r="L89" s="180">
        <f t="shared" si="14"/>
        <v>0</v>
      </c>
      <c r="M89" s="180">
        <v>0</v>
      </c>
      <c r="N89" s="180">
        <f t="shared" si="15"/>
        <v>0</v>
      </c>
      <c r="O89" s="180">
        <v>0</v>
      </c>
      <c r="P89" s="180">
        <f t="shared" si="16"/>
        <v>0</v>
      </c>
      <c r="Q89" s="180"/>
      <c r="R89" s="215" t="s">
        <v>332</v>
      </c>
      <c r="S89" s="181">
        <v>0</v>
      </c>
      <c r="T89" s="180">
        <f t="shared" si="17"/>
        <v>0</v>
      </c>
      <c r="U89" s="163"/>
      <c r="V89" s="163"/>
      <c r="W89" s="163"/>
      <c r="X89" s="163"/>
      <c r="Y89" s="163"/>
      <c r="Z89" s="163"/>
      <c r="AA89" s="163"/>
      <c r="AB89" s="163"/>
      <c r="AC89" s="163"/>
      <c r="AD89" s="163" t="s">
        <v>237</v>
      </c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</row>
    <row r="90" spans="1:59" ht="22.5" outlineLevel="1" x14ac:dyDescent="0.2">
      <c r="A90" s="164">
        <v>61</v>
      </c>
      <c r="B90" s="170" t="s">
        <v>250</v>
      </c>
      <c r="C90" s="205" t="s">
        <v>251</v>
      </c>
      <c r="D90" s="172" t="s">
        <v>151</v>
      </c>
      <c r="E90" s="175">
        <v>0.1002</v>
      </c>
      <c r="F90" s="179">
        <v>0</v>
      </c>
      <c r="G90" s="180">
        <f t="shared" si="12"/>
        <v>0</v>
      </c>
      <c r="H90" s="180" t="e">
        <f>ROUND(E90*#REF!,2)</f>
        <v>#REF!</v>
      </c>
      <c r="I90" s="179"/>
      <c r="J90" s="180">
        <f t="shared" si="13"/>
        <v>0</v>
      </c>
      <c r="K90" s="180">
        <v>21</v>
      </c>
      <c r="L90" s="180">
        <f t="shared" si="14"/>
        <v>0</v>
      </c>
      <c r="M90" s="180">
        <v>0</v>
      </c>
      <c r="N90" s="180">
        <f t="shared" si="15"/>
        <v>0</v>
      </c>
      <c r="O90" s="180">
        <v>0</v>
      </c>
      <c r="P90" s="180">
        <f t="shared" si="16"/>
        <v>0</v>
      </c>
      <c r="Q90" s="180"/>
      <c r="R90" s="215" t="s">
        <v>332</v>
      </c>
      <c r="S90" s="181">
        <v>1.573</v>
      </c>
      <c r="T90" s="180">
        <f t="shared" si="17"/>
        <v>0.16</v>
      </c>
      <c r="U90" s="163"/>
      <c r="V90" s="163"/>
      <c r="W90" s="163"/>
      <c r="X90" s="163"/>
      <c r="Y90" s="163"/>
      <c r="Z90" s="163"/>
      <c r="AA90" s="163"/>
      <c r="AB90" s="163"/>
      <c r="AC90" s="163"/>
      <c r="AD90" s="163" t="s">
        <v>120</v>
      </c>
      <c r="AE90" s="163"/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</row>
    <row r="91" spans="1:59" x14ac:dyDescent="0.2">
      <c r="A91" s="165" t="s">
        <v>115</v>
      </c>
      <c r="B91" s="171" t="s">
        <v>74</v>
      </c>
      <c r="C91" s="207" t="s">
        <v>75</v>
      </c>
      <c r="D91" s="174"/>
      <c r="E91" s="177"/>
      <c r="F91" s="182"/>
      <c r="G91" s="182">
        <f>SUMIF(AD92:AD94,"&lt;&gt;NOR",G92:G94)</f>
        <v>0</v>
      </c>
      <c r="H91" s="182" t="e">
        <f>SUM(H92:H94)</f>
        <v>#REF!</v>
      </c>
      <c r="I91" s="182"/>
      <c r="J91" s="182">
        <f>SUM(J92:J94)</f>
        <v>0</v>
      </c>
      <c r="K91" s="182"/>
      <c r="L91" s="182">
        <f>SUM(L92:L94)</f>
        <v>0</v>
      </c>
      <c r="M91" s="182"/>
      <c r="N91" s="182">
        <f>SUM(N92:N94)</f>
        <v>0.03</v>
      </c>
      <c r="O91" s="182"/>
      <c r="P91" s="182">
        <f>SUM(P92:P94)</f>
        <v>0</v>
      </c>
      <c r="Q91" s="182"/>
      <c r="R91" s="216"/>
      <c r="S91" s="183"/>
      <c r="T91" s="182">
        <f>SUM(T92:T94)</f>
        <v>2.7800000000000002</v>
      </c>
      <c r="AD91" t="s">
        <v>116</v>
      </c>
    </row>
    <row r="92" spans="1:59" outlineLevel="1" x14ac:dyDescent="0.2">
      <c r="A92" s="164">
        <v>62</v>
      </c>
      <c r="B92" s="170" t="s">
        <v>252</v>
      </c>
      <c r="C92" s="205" t="s">
        <v>253</v>
      </c>
      <c r="D92" s="172" t="s">
        <v>219</v>
      </c>
      <c r="E92" s="175">
        <v>1</v>
      </c>
      <c r="F92" s="179">
        <v>0</v>
      </c>
      <c r="G92" s="180">
        <f>ROUND(E92*F92,2)</f>
        <v>0</v>
      </c>
      <c r="H92" s="180" t="e">
        <f>ROUND(E92*#REF!,2)</f>
        <v>#REF!</v>
      </c>
      <c r="I92" s="179"/>
      <c r="J92" s="180">
        <f>ROUND(E92*I92,2)</f>
        <v>0</v>
      </c>
      <c r="K92" s="180">
        <v>21</v>
      </c>
      <c r="L92" s="180">
        <f>G92*(1+K92/100)</f>
        <v>0</v>
      </c>
      <c r="M92" s="180">
        <v>8.9999999999999993E-3</v>
      </c>
      <c r="N92" s="180">
        <f>ROUND(E92*M92,2)</f>
        <v>0.01</v>
      </c>
      <c r="O92" s="180">
        <v>0</v>
      </c>
      <c r="P92" s="180">
        <f>ROUND(E92*O92,2)</f>
        <v>0</v>
      </c>
      <c r="Q92" s="180"/>
      <c r="R92" s="215" t="s">
        <v>331</v>
      </c>
      <c r="S92" s="181">
        <v>1.77</v>
      </c>
      <c r="T92" s="180">
        <f>ROUND(E92*S92,2)</f>
        <v>1.77</v>
      </c>
      <c r="U92" s="163"/>
      <c r="V92" s="163"/>
      <c r="W92" s="163"/>
      <c r="X92" s="163"/>
      <c r="Y92" s="163"/>
      <c r="Z92" s="163"/>
      <c r="AA92" s="163"/>
      <c r="AB92" s="163"/>
      <c r="AC92" s="163"/>
      <c r="AD92" s="163" t="s">
        <v>120</v>
      </c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</row>
    <row r="93" spans="1:59" ht="22.5" outlineLevel="1" x14ac:dyDescent="0.2">
      <c r="A93" s="164">
        <v>63</v>
      </c>
      <c r="B93" s="170" t="s">
        <v>254</v>
      </c>
      <c r="C93" s="205" t="s">
        <v>255</v>
      </c>
      <c r="D93" s="172" t="s">
        <v>219</v>
      </c>
      <c r="E93" s="175">
        <v>1</v>
      </c>
      <c r="F93" s="179">
        <v>0</v>
      </c>
      <c r="G93" s="180">
        <f>ROUND(E93*F93,2)</f>
        <v>0</v>
      </c>
      <c r="H93" s="180" t="e">
        <f>ROUND(E93*#REF!,2)</f>
        <v>#REF!</v>
      </c>
      <c r="I93" s="179"/>
      <c r="J93" s="180">
        <f>ROUND(E93*I93,2)</f>
        <v>0</v>
      </c>
      <c r="K93" s="180">
        <v>21</v>
      </c>
      <c r="L93" s="180">
        <f>G93*(1+K93/100)</f>
        <v>0</v>
      </c>
      <c r="M93" s="180">
        <v>1.7590000000000001E-2</v>
      </c>
      <c r="N93" s="180">
        <f>ROUND(E93*M93,2)</f>
        <v>0.02</v>
      </c>
      <c r="O93" s="180">
        <v>0</v>
      </c>
      <c r="P93" s="180">
        <f>ROUND(E93*O93,2)</f>
        <v>0</v>
      </c>
      <c r="Q93" s="180"/>
      <c r="R93" s="215" t="s">
        <v>331</v>
      </c>
      <c r="S93" s="181">
        <v>0.97299999999999998</v>
      </c>
      <c r="T93" s="180">
        <f>ROUND(E93*S93,2)</f>
        <v>0.97</v>
      </c>
      <c r="U93" s="163"/>
      <c r="V93" s="163"/>
      <c r="W93" s="163"/>
      <c r="X93" s="163"/>
      <c r="Y93" s="163"/>
      <c r="Z93" s="163"/>
      <c r="AA93" s="163"/>
      <c r="AB93" s="163"/>
      <c r="AC93" s="163"/>
      <c r="AD93" s="163" t="s">
        <v>120</v>
      </c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</row>
    <row r="94" spans="1:59" ht="22.5" outlineLevel="1" x14ac:dyDescent="0.2">
      <c r="A94" s="164">
        <v>64</v>
      </c>
      <c r="B94" s="170" t="s">
        <v>250</v>
      </c>
      <c r="C94" s="205" t="s">
        <v>251</v>
      </c>
      <c r="D94" s="172" t="s">
        <v>151</v>
      </c>
      <c r="E94" s="175">
        <v>2.5700000000000001E-2</v>
      </c>
      <c r="F94" s="179">
        <v>0</v>
      </c>
      <c r="G94" s="180">
        <f>ROUND(E94*F94,2)</f>
        <v>0</v>
      </c>
      <c r="H94" s="180" t="e">
        <f>ROUND(E94*#REF!,2)</f>
        <v>#REF!</v>
      </c>
      <c r="I94" s="179"/>
      <c r="J94" s="180">
        <f>ROUND(E94*I94,2)</f>
        <v>0</v>
      </c>
      <c r="K94" s="180">
        <v>21</v>
      </c>
      <c r="L94" s="180">
        <f>G94*(1+K94/100)</f>
        <v>0</v>
      </c>
      <c r="M94" s="180">
        <v>0</v>
      </c>
      <c r="N94" s="180">
        <f>ROUND(E94*M94,2)</f>
        <v>0</v>
      </c>
      <c r="O94" s="180">
        <v>0</v>
      </c>
      <c r="P94" s="180">
        <f>ROUND(E94*O94,2)</f>
        <v>0</v>
      </c>
      <c r="Q94" s="180"/>
      <c r="R94" s="215" t="s">
        <v>331</v>
      </c>
      <c r="S94" s="181">
        <v>1.573</v>
      </c>
      <c r="T94" s="180">
        <f>ROUND(E94*S94,2)</f>
        <v>0.04</v>
      </c>
      <c r="U94" s="163"/>
      <c r="V94" s="163"/>
      <c r="W94" s="163"/>
      <c r="X94" s="163"/>
      <c r="Y94" s="163"/>
      <c r="Z94" s="163"/>
      <c r="AA94" s="163"/>
      <c r="AB94" s="163"/>
      <c r="AC94" s="163"/>
      <c r="AD94" s="163" t="s">
        <v>120</v>
      </c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</row>
    <row r="95" spans="1:59" x14ac:dyDescent="0.2">
      <c r="A95" s="165" t="s">
        <v>115</v>
      </c>
      <c r="B95" s="171" t="s">
        <v>76</v>
      </c>
      <c r="C95" s="207" t="s">
        <v>77</v>
      </c>
      <c r="D95" s="174"/>
      <c r="E95" s="177"/>
      <c r="F95" s="182"/>
      <c r="G95" s="182">
        <f>SUMIF(AD96:AD103,"&lt;&gt;NOR",G96:G103)</f>
        <v>0</v>
      </c>
      <c r="H95" s="182" t="e">
        <f>SUM(H96:H103)</f>
        <v>#REF!</v>
      </c>
      <c r="I95" s="182"/>
      <c r="J95" s="182">
        <f>SUM(J96:J103)</f>
        <v>0</v>
      </c>
      <c r="K95" s="182"/>
      <c r="L95" s="182">
        <f>SUM(L96:L103)</f>
        <v>0</v>
      </c>
      <c r="M95" s="182"/>
      <c r="N95" s="182">
        <f>SUM(N96:N103)</f>
        <v>0.02</v>
      </c>
      <c r="O95" s="182"/>
      <c r="P95" s="182">
        <f>SUM(P96:P103)</f>
        <v>0</v>
      </c>
      <c r="Q95" s="182"/>
      <c r="R95" s="216"/>
      <c r="S95" s="183"/>
      <c r="T95" s="182">
        <f>SUM(T96:T103)</f>
        <v>4.6399999999999997</v>
      </c>
      <c r="AD95" t="s">
        <v>116</v>
      </c>
    </row>
    <row r="96" spans="1:59" outlineLevel="1" x14ac:dyDescent="0.2">
      <c r="A96" s="164">
        <v>65</v>
      </c>
      <c r="B96" s="170" t="s">
        <v>256</v>
      </c>
      <c r="C96" s="205" t="s">
        <v>257</v>
      </c>
      <c r="D96" s="172" t="s">
        <v>129</v>
      </c>
      <c r="E96" s="175">
        <v>1</v>
      </c>
      <c r="F96" s="179">
        <v>0</v>
      </c>
      <c r="G96" s="180">
        <f t="shared" ref="G96:G103" si="18">ROUND(E96*F96,2)</f>
        <v>0</v>
      </c>
      <c r="H96" s="180" t="e">
        <f>ROUND(E96*#REF!,2)</f>
        <v>#REF!</v>
      </c>
      <c r="I96" s="179"/>
      <c r="J96" s="180">
        <f t="shared" ref="J96:J103" si="19">ROUND(E96*I96,2)</f>
        <v>0</v>
      </c>
      <c r="K96" s="180">
        <v>21</v>
      </c>
      <c r="L96" s="180">
        <f t="shared" ref="L96:L103" si="20">G96*(1+K96/100)</f>
        <v>0</v>
      </c>
      <c r="M96" s="180">
        <v>0</v>
      </c>
      <c r="N96" s="180">
        <f t="shared" ref="N96:N103" si="21">ROUND(E96*M96,2)</f>
        <v>0</v>
      </c>
      <c r="O96" s="180">
        <v>4.0000000000000001E-3</v>
      </c>
      <c r="P96" s="180">
        <f t="shared" ref="P96:P103" si="22">ROUND(E96*O96,2)</f>
        <v>0</v>
      </c>
      <c r="Q96" s="180"/>
      <c r="R96" s="215" t="s">
        <v>331</v>
      </c>
      <c r="S96" s="181">
        <v>0.27</v>
      </c>
      <c r="T96" s="180">
        <f t="shared" ref="T96:T103" si="23">ROUND(E96*S96,2)</f>
        <v>0.27</v>
      </c>
      <c r="U96" s="163"/>
      <c r="V96" s="163"/>
      <c r="W96" s="163"/>
      <c r="X96" s="163"/>
      <c r="Y96" s="163"/>
      <c r="Z96" s="163"/>
      <c r="AA96" s="163"/>
      <c r="AB96" s="163"/>
      <c r="AC96" s="163"/>
      <c r="AD96" s="163" t="s">
        <v>120</v>
      </c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</row>
    <row r="97" spans="1:59" outlineLevel="1" x14ac:dyDescent="0.2">
      <c r="A97" s="164">
        <v>66</v>
      </c>
      <c r="B97" s="170" t="s">
        <v>258</v>
      </c>
      <c r="C97" s="205" t="s">
        <v>259</v>
      </c>
      <c r="D97" s="172" t="s">
        <v>129</v>
      </c>
      <c r="E97" s="175">
        <v>1</v>
      </c>
      <c r="F97" s="179">
        <v>0</v>
      </c>
      <c r="G97" s="180">
        <f t="shared" si="18"/>
        <v>0</v>
      </c>
      <c r="H97" s="180" t="e">
        <f>ROUND(E97*#REF!,2)</f>
        <v>#REF!</v>
      </c>
      <c r="I97" s="179"/>
      <c r="J97" s="180">
        <f t="shared" si="19"/>
        <v>0</v>
      </c>
      <c r="K97" s="180">
        <v>21</v>
      </c>
      <c r="L97" s="180">
        <f t="shared" si="20"/>
        <v>0</v>
      </c>
      <c r="M97" s="180">
        <v>0</v>
      </c>
      <c r="N97" s="180">
        <f t="shared" si="21"/>
        <v>0</v>
      </c>
      <c r="O97" s="180">
        <v>1.8E-3</v>
      </c>
      <c r="P97" s="180">
        <f t="shared" si="22"/>
        <v>0</v>
      </c>
      <c r="Q97" s="180"/>
      <c r="R97" s="215" t="s">
        <v>331</v>
      </c>
      <c r="S97" s="181">
        <v>0.11</v>
      </c>
      <c r="T97" s="180">
        <f t="shared" si="23"/>
        <v>0.11</v>
      </c>
      <c r="U97" s="163"/>
      <c r="V97" s="163"/>
      <c r="W97" s="163"/>
      <c r="X97" s="163"/>
      <c r="Y97" s="163"/>
      <c r="Z97" s="163"/>
      <c r="AA97" s="163"/>
      <c r="AB97" s="163"/>
      <c r="AC97" s="163"/>
      <c r="AD97" s="163" t="s">
        <v>120</v>
      </c>
      <c r="AE97" s="163"/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</row>
    <row r="98" spans="1:59" outlineLevel="1" x14ac:dyDescent="0.2">
      <c r="A98" s="164">
        <v>67</v>
      </c>
      <c r="B98" s="170" t="s">
        <v>260</v>
      </c>
      <c r="C98" s="205" t="s">
        <v>261</v>
      </c>
      <c r="D98" s="172" t="s">
        <v>129</v>
      </c>
      <c r="E98" s="175">
        <v>1</v>
      </c>
      <c r="F98" s="179">
        <v>0</v>
      </c>
      <c r="G98" s="180">
        <f t="shared" si="18"/>
        <v>0</v>
      </c>
      <c r="H98" s="180" t="e">
        <f>ROUND(E98*#REF!,2)</f>
        <v>#REF!</v>
      </c>
      <c r="I98" s="179"/>
      <c r="J98" s="180">
        <f t="shared" si="19"/>
        <v>0</v>
      </c>
      <c r="K98" s="180">
        <v>21</v>
      </c>
      <c r="L98" s="180">
        <f t="shared" si="20"/>
        <v>0</v>
      </c>
      <c r="M98" s="180">
        <v>0</v>
      </c>
      <c r="N98" s="180">
        <f t="shared" si="21"/>
        <v>0</v>
      </c>
      <c r="O98" s="180">
        <v>4.0000000000000001E-3</v>
      </c>
      <c r="P98" s="180">
        <f t="shared" si="22"/>
        <v>0</v>
      </c>
      <c r="Q98" s="180"/>
      <c r="R98" s="215" t="s">
        <v>331</v>
      </c>
      <c r="S98" s="181">
        <v>0.27</v>
      </c>
      <c r="T98" s="180">
        <f t="shared" si="23"/>
        <v>0.27</v>
      </c>
      <c r="U98" s="163"/>
      <c r="V98" s="163"/>
      <c r="W98" s="163"/>
      <c r="X98" s="163"/>
      <c r="Y98" s="163"/>
      <c r="Z98" s="163"/>
      <c r="AA98" s="163"/>
      <c r="AB98" s="163"/>
      <c r="AC98" s="163"/>
      <c r="AD98" s="163" t="s">
        <v>120</v>
      </c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</row>
    <row r="99" spans="1:59" outlineLevel="1" x14ac:dyDescent="0.2">
      <c r="A99" s="164">
        <v>68</v>
      </c>
      <c r="B99" s="170" t="s">
        <v>262</v>
      </c>
      <c r="C99" s="205" t="s">
        <v>263</v>
      </c>
      <c r="D99" s="172" t="s">
        <v>129</v>
      </c>
      <c r="E99" s="175">
        <v>1</v>
      </c>
      <c r="F99" s="179">
        <v>0</v>
      </c>
      <c r="G99" s="180">
        <f t="shared" si="18"/>
        <v>0</v>
      </c>
      <c r="H99" s="180" t="e">
        <f>ROUND(E99*#REF!,2)</f>
        <v>#REF!</v>
      </c>
      <c r="I99" s="179"/>
      <c r="J99" s="180">
        <f t="shared" si="19"/>
        <v>0</v>
      </c>
      <c r="K99" s="180">
        <v>21</v>
      </c>
      <c r="L99" s="180">
        <f t="shared" si="20"/>
        <v>0</v>
      </c>
      <c r="M99" s="180">
        <v>0</v>
      </c>
      <c r="N99" s="180">
        <f t="shared" si="21"/>
        <v>0</v>
      </c>
      <c r="O99" s="180">
        <v>0</v>
      </c>
      <c r="P99" s="180">
        <f t="shared" si="22"/>
        <v>0</v>
      </c>
      <c r="Q99" s="180"/>
      <c r="R99" s="215" t="s">
        <v>331</v>
      </c>
      <c r="S99" s="181">
        <v>1.659</v>
      </c>
      <c r="T99" s="180">
        <f t="shared" si="23"/>
        <v>1.66</v>
      </c>
      <c r="U99" s="163"/>
      <c r="V99" s="163"/>
      <c r="W99" s="163"/>
      <c r="X99" s="163"/>
      <c r="Y99" s="163"/>
      <c r="Z99" s="163"/>
      <c r="AA99" s="163"/>
      <c r="AB99" s="163"/>
      <c r="AC99" s="163"/>
      <c r="AD99" s="163" t="s">
        <v>120</v>
      </c>
      <c r="AE99" s="163"/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</row>
    <row r="100" spans="1:59" outlineLevel="1" x14ac:dyDescent="0.2">
      <c r="A100" s="164">
        <v>69</v>
      </c>
      <c r="B100" s="170" t="s">
        <v>264</v>
      </c>
      <c r="C100" s="205" t="s">
        <v>265</v>
      </c>
      <c r="D100" s="172" t="s">
        <v>129</v>
      </c>
      <c r="E100" s="175">
        <v>1</v>
      </c>
      <c r="F100" s="179">
        <v>0</v>
      </c>
      <c r="G100" s="180">
        <f t="shared" si="18"/>
        <v>0</v>
      </c>
      <c r="H100" s="180" t="e">
        <f>ROUND(E100*#REF!,2)</f>
        <v>#REF!</v>
      </c>
      <c r="I100" s="179"/>
      <c r="J100" s="180">
        <f t="shared" si="19"/>
        <v>0</v>
      </c>
      <c r="K100" s="180">
        <v>21</v>
      </c>
      <c r="L100" s="180">
        <f t="shared" si="20"/>
        <v>0</v>
      </c>
      <c r="M100" s="180">
        <v>2.1999999999999999E-2</v>
      </c>
      <c r="N100" s="180">
        <f t="shared" si="21"/>
        <v>0.02</v>
      </c>
      <c r="O100" s="180">
        <v>0</v>
      </c>
      <c r="P100" s="180">
        <f t="shared" si="22"/>
        <v>0</v>
      </c>
      <c r="Q100" s="180"/>
      <c r="R100" s="215" t="s">
        <v>331</v>
      </c>
      <c r="S100" s="181">
        <v>0</v>
      </c>
      <c r="T100" s="180">
        <f t="shared" si="23"/>
        <v>0</v>
      </c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 t="s">
        <v>237</v>
      </c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</row>
    <row r="101" spans="1:59" ht="22.5" outlineLevel="1" x14ac:dyDescent="0.2">
      <c r="A101" s="164">
        <v>70</v>
      </c>
      <c r="B101" s="170" t="s">
        <v>266</v>
      </c>
      <c r="C101" s="205" t="s">
        <v>335</v>
      </c>
      <c r="D101" s="172" t="s">
        <v>129</v>
      </c>
      <c r="E101" s="175">
        <v>1</v>
      </c>
      <c r="F101" s="179">
        <v>0</v>
      </c>
      <c r="G101" s="180">
        <f t="shared" si="18"/>
        <v>0</v>
      </c>
      <c r="H101" s="180" t="e">
        <f>ROUND(E101*#REF!,2)</f>
        <v>#REF!</v>
      </c>
      <c r="I101" s="179"/>
      <c r="J101" s="180">
        <f t="shared" si="19"/>
        <v>0</v>
      </c>
      <c r="K101" s="180">
        <v>21</v>
      </c>
      <c r="L101" s="180">
        <f t="shared" si="20"/>
        <v>0</v>
      </c>
      <c r="M101" s="180">
        <v>0</v>
      </c>
      <c r="N101" s="180">
        <f t="shared" si="21"/>
        <v>0</v>
      </c>
      <c r="O101" s="180">
        <v>0</v>
      </c>
      <c r="P101" s="180">
        <f t="shared" si="22"/>
        <v>0</v>
      </c>
      <c r="Q101" s="180"/>
      <c r="R101" s="215" t="s">
        <v>332</v>
      </c>
      <c r="S101" s="181">
        <v>1.5</v>
      </c>
      <c r="T101" s="180">
        <f t="shared" si="23"/>
        <v>1.5</v>
      </c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 t="s">
        <v>120</v>
      </c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</row>
    <row r="102" spans="1:59" outlineLevel="1" x14ac:dyDescent="0.2">
      <c r="A102" s="164">
        <v>71</v>
      </c>
      <c r="B102" s="170" t="s">
        <v>267</v>
      </c>
      <c r="C102" s="205" t="s">
        <v>268</v>
      </c>
      <c r="D102" s="172" t="s">
        <v>129</v>
      </c>
      <c r="E102" s="175">
        <v>1</v>
      </c>
      <c r="F102" s="179">
        <v>0</v>
      </c>
      <c r="G102" s="180">
        <f t="shared" si="18"/>
        <v>0</v>
      </c>
      <c r="H102" s="180" t="e">
        <f>ROUND(E102*#REF!,2)</f>
        <v>#REF!</v>
      </c>
      <c r="I102" s="179"/>
      <c r="J102" s="180">
        <f t="shared" si="19"/>
        <v>0</v>
      </c>
      <c r="K102" s="180">
        <v>21</v>
      </c>
      <c r="L102" s="180">
        <f t="shared" si="20"/>
        <v>0</v>
      </c>
      <c r="M102" s="180">
        <v>0</v>
      </c>
      <c r="N102" s="180">
        <f t="shared" si="21"/>
        <v>0</v>
      </c>
      <c r="O102" s="180">
        <v>0</v>
      </c>
      <c r="P102" s="180">
        <f t="shared" si="22"/>
        <v>0</v>
      </c>
      <c r="Q102" s="180"/>
      <c r="R102" s="215" t="s">
        <v>331</v>
      </c>
      <c r="S102" s="181">
        <v>0.77500000000000002</v>
      </c>
      <c r="T102" s="180">
        <f t="shared" si="23"/>
        <v>0.78</v>
      </c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 t="s">
        <v>120</v>
      </c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</row>
    <row r="103" spans="1:59" outlineLevel="1" x14ac:dyDescent="0.2">
      <c r="A103" s="164">
        <v>72</v>
      </c>
      <c r="B103" s="170" t="s">
        <v>269</v>
      </c>
      <c r="C103" s="205" t="s">
        <v>270</v>
      </c>
      <c r="D103" s="172" t="s">
        <v>151</v>
      </c>
      <c r="E103" s="175">
        <v>2.1999999999999999E-2</v>
      </c>
      <c r="F103" s="179">
        <v>0</v>
      </c>
      <c r="G103" s="180">
        <f t="shared" si="18"/>
        <v>0</v>
      </c>
      <c r="H103" s="180" t="e">
        <f>ROUND(E103*#REF!,2)</f>
        <v>#REF!</v>
      </c>
      <c r="I103" s="179"/>
      <c r="J103" s="180">
        <f t="shared" si="19"/>
        <v>0</v>
      </c>
      <c r="K103" s="180">
        <v>21</v>
      </c>
      <c r="L103" s="180">
        <f t="shared" si="20"/>
        <v>0</v>
      </c>
      <c r="M103" s="180">
        <v>0</v>
      </c>
      <c r="N103" s="180">
        <f t="shared" si="21"/>
        <v>0</v>
      </c>
      <c r="O103" s="180">
        <v>0</v>
      </c>
      <c r="P103" s="180">
        <f t="shared" si="22"/>
        <v>0</v>
      </c>
      <c r="Q103" s="180"/>
      <c r="R103" s="215" t="s">
        <v>331</v>
      </c>
      <c r="S103" s="181">
        <v>2.4209999999999998</v>
      </c>
      <c r="T103" s="180">
        <f t="shared" si="23"/>
        <v>0.05</v>
      </c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 t="s">
        <v>120</v>
      </c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</row>
    <row r="104" spans="1:59" x14ac:dyDescent="0.2">
      <c r="A104" s="165" t="s">
        <v>115</v>
      </c>
      <c r="B104" s="171" t="s">
        <v>78</v>
      </c>
      <c r="C104" s="207" t="s">
        <v>79</v>
      </c>
      <c r="D104" s="174"/>
      <c r="E104" s="177"/>
      <c r="F104" s="182"/>
      <c r="G104" s="182">
        <f>SUMIF(AD105:AD115,"&lt;&gt;NOR",G105:G115)</f>
        <v>0</v>
      </c>
      <c r="H104" s="182" t="e">
        <f>SUM(H105:H115)</f>
        <v>#REF!</v>
      </c>
      <c r="I104" s="182"/>
      <c r="J104" s="182">
        <f>SUM(J105:J115)</f>
        <v>0</v>
      </c>
      <c r="K104" s="182"/>
      <c r="L104" s="182">
        <f>SUM(L105:L115)</f>
        <v>0</v>
      </c>
      <c r="M104" s="182"/>
      <c r="N104" s="182">
        <f>SUM(N105:N115)</f>
        <v>1.2099999999999997</v>
      </c>
      <c r="O104" s="182"/>
      <c r="P104" s="182">
        <f>SUM(P105:P115)</f>
        <v>0</v>
      </c>
      <c r="Q104" s="182"/>
      <c r="R104" s="216"/>
      <c r="S104" s="183"/>
      <c r="T104" s="182">
        <f>SUM(T105:T115)</f>
        <v>28.62</v>
      </c>
      <c r="AD104" t="s">
        <v>116</v>
      </c>
    </row>
    <row r="105" spans="1:59" outlineLevel="1" x14ac:dyDescent="0.2">
      <c r="A105" s="164">
        <v>73</v>
      </c>
      <c r="B105" s="170" t="s">
        <v>271</v>
      </c>
      <c r="C105" s="205" t="s">
        <v>272</v>
      </c>
      <c r="D105" s="172" t="s">
        <v>119</v>
      </c>
      <c r="E105" s="175">
        <v>5.52</v>
      </c>
      <c r="F105" s="179">
        <v>0</v>
      </c>
      <c r="G105" s="180">
        <f>ROUND(E105*F105,2)</f>
        <v>0</v>
      </c>
      <c r="H105" s="180" t="e">
        <f>ROUND(E105*#REF!,2)</f>
        <v>#REF!</v>
      </c>
      <c r="I105" s="179"/>
      <c r="J105" s="180">
        <f>ROUND(E105*I105,2)</f>
        <v>0</v>
      </c>
      <c r="K105" s="180">
        <v>21</v>
      </c>
      <c r="L105" s="180">
        <f>G105*(1+K105/100)</f>
        <v>0</v>
      </c>
      <c r="M105" s="180">
        <v>5.1399999999999996E-3</v>
      </c>
      <c r="N105" s="180">
        <f>ROUND(E105*M105,2)</f>
        <v>0.03</v>
      </c>
      <c r="O105" s="180">
        <v>0</v>
      </c>
      <c r="P105" s="180">
        <f>ROUND(E105*O105,2)</f>
        <v>0</v>
      </c>
      <c r="Q105" s="180"/>
      <c r="R105" s="215" t="s">
        <v>331</v>
      </c>
      <c r="S105" s="181">
        <v>0.3115</v>
      </c>
      <c r="T105" s="180">
        <f>ROUND(E105*S105,2)</f>
        <v>1.72</v>
      </c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 t="s">
        <v>120</v>
      </c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</row>
    <row r="106" spans="1:59" outlineLevel="1" x14ac:dyDescent="0.2">
      <c r="A106" s="164"/>
      <c r="B106" s="170"/>
      <c r="C106" s="206" t="s">
        <v>142</v>
      </c>
      <c r="D106" s="173"/>
      <c r="E106" s="176">
        <v>5.52</v>
      </c>
      <c r="F106" s="180"/>
      <c r="G106" s="180"/>
      <c r="H106" s="180"/>
      <c r="I106" s="180"/>
      <c r="J106" s="180"/>
      <c r="K106" s="180"/>
      <c r="L106" s="180"/>
      <c r="M106" s="180"/>
      <c r="N106" s="180"/>
      <c r="O106" s="180"/>
      <c r="P106" s="180"/>
      <c r="Q106" s="180"/>
      <c r="R106" s="215"/>
      <c r="S106" s="181"/>
      <c r="T106" s="180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 t="s">
        <v>122</v>
      </c>
      <c r="AE106" s="163">
        <v>0</v>
      </c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</row>
    <row r="107" spans="1:59" outlineLevel="1" x14ac:dyDescent="0.2">
      <c r="A107" s="164">
        <v>74</v>
      </c>
      <c r="B107" s="170" t="s">
        <v>273</v>
      </c>
      <c r="C107" s="205" t="s">
        <v>274</v>
      </c>
      <c r="D107" s="172" t="s">
        <v>119</v>
      </c>
      <c r="E107" s="175">
        <v>5.52</v>
      </c>
      <c r="F107" s="179">
        <v>0</v>
      </c>
      <c r="G107" s="180">
        <f>ROUND(E107*F107,2)</f>
        <v>0</v>
      </c>
      <c r="H107" s="180" t="e">
        <f>ROUND(E107*#REF!,2)</f>
        <v>#REF!</v>
      </c>
      <c r="I107" s="179"/>
      <c r="J107" s="180">
        <f>ROUND(E107*I107,2)</f>
        <v>0</v>
      </c>
      <c r="K107" s="180">
        <v>21</v>
      </c>
      <c r="L107" s="180">
        <f>G107*(1+K107/100)</f>
        <v>0</v>
      </c>
      <c r="M107" s="180">
        <v>5.1399999999999996E-3</v>
      </c>
      <c r="N107" s="180">
        <f>ROUND(E107*M107,2)</f>
        <v>0.03</v>
      </c>
      <c r="O107" s="180">
        <v>0</v>
      </c>
      <c r="P107" s="180">
        <f>ROUND(E107*O107,2)</f>
        <v>0</v>
      </c>
      <c r="Q107" s="180"/>
      <c r="R107" s="215" t="s">
        <v>331</v>
      </c>
      <c r="S107" s="181">
        <v>0.3115</v>
      </c>
      <c r="T107" s="180">
        <f>ROUND(E107*S107,2)</f>
        <v>1.72</v>
      </c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 t="s">
        <v>130</v>
      </c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</row>
    <row r="108" spans="1:59" ht="22.5" outlineLevel="1" x14ac:dyDescent="0.2">
      <c r="A108" s="164">
        <v>75</v>
      </c>
      <c r="B108" s="170" t="s">
        <v>275</v>
      </c>
      <c r="C108" s="205" t="s">
        <v>276</v>
      </c>
      <c r="D108" s="172" t="s">
        <v>119</v>
      </c>
      <c r="E108" s="175">
        <v>5.52</v>
      </c>
      <c r="F108" s="179">
        <v>0</v>
      </c>
      <c r="G108" s="180">
        <f>ROUND(E108*F108,2)</f>
        <v>0</v>
      </c>
      <c r="H108" s="180" t="e">
        <f>ROUND(E108*#REF!,2)</f>
        <v>#REF!</v>
      </c>
      <c r="I108" s="179"/>
      <c r="J108" s="180">
        <f>ROUND(E108*I108,2)</f>
        <v>0</v>
      </c>
      <c r="K108" s="180">
        <v>21</v>
      </c>
      <c r="L108" s="180">
        <f>G108*(1+K108/100)</f>
        <v>0</v>
      </c>
      <c r="M108" s="180">
        <v>5.1399999999999996E-3</v>
      </c>
      <c r="N108" s="180">
        <f>ROUND(E108*M108,2)</f>
        <v>0.03</v>
      </c>
      <c r="O108" s="180">
        <v>0</v>
      </c>
      <c r="P108" s="180">
        <f>ROUND(E108*O108,2)</f>
        <v>0</v>
      </c>
      <c r="Q108" s="180"/>
      <c r="R108" s="215" t="s">
        <v>331</v>
      </c>
      <c r="S108" s="181">
        <v>0.3115</v>
      </c>
      <c r="T108" s="180">
        <f>ROUND(E108*S108,2)</f>
        <v>1.72</v>
      </c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 t="s">
        <v>120</v>
      </c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</row>
    <row r="109" spans="1:59" outlineLevel="1" x14ac:dyDescent="0.2">
      <c r="A109" s="164">
        <v>76</v>
      </c>
      <c r="B109" s="170" t="s">
        <v>277</v>
      </c>
      <c r="C109" s="205" t="s">
        <v>278</v>
      </c>
      <c r="D109" s="172" t="s">
        <v>119</v>
      </c>
      <c r="E109" s="175">
        <v>5.52</v>
      </c>
      <c r="F109" s="179">
        <v>0</v>
      </c>
      <c r="G109" s="180">
        <f>ROUND(E109*F109,2)</f>
        <v>0</v>
      </c>
      <c r="H109" s="180" t="e">
        <f>ROUND(E109*#REF!,2)</f>
        <v>#REF!</v>
      </c>
      <c r="I109" s="179"/>
      <c r="J109" s="180">
        <f>ROUND(E109*I109,2)</f>
        <v>0</v>
      </c>
      <c r="K109" s="180">
        <v>21</v>
      </c>
      <c r="L109" s="180">
        <f>G109*(1+K109/100)</f>
        <v>0</v>
      </c>
      <c r="M109" s="180">
        <v>7.6139999999999999E-2</v>
      </c>
      <c r="N109" s="180">
        <f>ROUND(E109*M109,2)</f>
        <v>0.42</v>
      </c>
      <c r="O109" s="180">
        <v>0</v>
      </c>
      <c r="P109" s="180">
        <f>ROUND(E109*O109,2)</f>
        <v>0</v>
      </c>
      <c r="Q109" s="180"/>
      <c r="R109" s="215" t="s">
        <v>331</v>
      </c>
      <c r="S109" s="181">
        <v>1.32961</v>
      </c>
      <c r="T109" s="180">
        <f>ROUND(E109*S109,2)</f>
        <v>7.34</v>
      </c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 t="s">
        <v>120</v>
      </c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</row>
    <row r="110" spans="1:59" outlineLevel="1" x14ac:dyDescent="0.2">
      <c r="A110" s="164">
        <v>77</v>
      </c>
      <c r="B110" s="170" t="s">
        <v>279</v>
      </c>
      <c r="C110" s="205" t="s">
        <v>280</v>
      </c>
      <c r="D110" s="172" t="s">
        <v>119</v>
      </c>
      <c r="E110" s="175">
        <v>5.52</v>
      </c>
      <c r="F110" s="179">
        <v>0</v>
      </c>
      <c r="G110" s="180">
        <f>ROUND(E110*F110,2)</f>
        <v>0</v>
      </c>
      <c r="H110" s="180" t="e">
        <f>ROUND(E110*#REF!,2)</f>
        <v>#REF!</v>
      </c>
      <c r="I110" s="179"/>
      <c r="J110" s="180">
        <f>ROUND(E110*I110,2)</f>
        <v>0</v>
      </c>
      <c r="K110" s="180">
        <v>21</v>
      </c>
      <c r="L110" s="180">
        <f>G110*(1+K110/100)</f>
        <v>0</v>
      </c>
      <c r="M110" s="180">
        <v>7.6139999999999999E-2</v>
      </c>
      <c r="N110" s="180">
        <f>ROUND(E110*M110,2)</f>
        <v>0.42</v>
      </c>
      <c r="O110" s="180">
        <v>0</v>
      </c>
      <c r="P110" s="180">
        <f>ROUND(E110*O110,2)</f>
        <v>0</v>
      </c>
      <c r="Q110" s="180"/>
      <c r="R110" s="215" t="s">
        <v>331</v>
      </c>
      <c r="S110" s="181">
        <v>1.32961</v>
      </c>
      <c r="T110" s="180">
        <f>ROUND(E110*S110,2)</f>
        <v>7.34</v>
      </c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 t="s">
        <v>120</v>
      </c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</row>
    <row r="111" spans="1:59" ht="22.5" outlineLevel="1" x14ac:dyDescent="0.2">
      <c r="A111" s="164">
        <v>78</v>
      </c>
      <c r="B111" s="170" t="s">
        <v>281</v>
      </c>
      <c r="C111" s="205" t="s">
        <v>282</v>
      </c>
      <c r="D111" s="172" t="s">
        <v>119</v>
      </c>
      <c r="E111" s="175">
        <v>6.0720000000000001</v>
      </c>
      <c r="F111" s="179">
        <v>0</v>
      </c>
      <c r="G111" s="180">
        <f>ROUND(E111*F111,2)</f>
        <v>0</v>
      </c>
      <c r="H111" s="180" t="e">
        <f>ROUND(E111*#REF!,2)</f>
        <v>#REF!</v>
      </c>
      <c r="I111" s="179"/>
      <c r="J111" s="180">
        <f>ROUND(E111*I111,2)</f>
        <v>0</v>
      </c>
      <c r="K111" s="180">
        <v>21</v>
      </c>
      <c r="L111" s="180">
        <f>G111*(1+K111/100)</f>
        <v>0</v>
      </c>
      <c r="M111" s="180">
        <v>1.9199999999999998E-2</v>
      </c>
      <c r="N111" s="180">
        <f>ROUND(E111*M111,2)</f>
        <v>0.12</v>
      </c>
      <c r="O111" s="180">
        <v>0</v>
      </c>
      <c r="P111" s="180">
        <f>ROUND(E111*O111,2)</f>
        <v>0</v>
      </c>
      <c r="Q111" s="180"/>
      <c r="R111" s="215" t="s">
        <v>331</v>
      </c>
      <c r="S111" s="181">
        <v>0</v>
      </c>
      <c r="T111" s="180">
        <f>ROUND(E111*S111,2)</f>
        <v>0</v>
      </c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 t="s">
        <v>237</v>
      </c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</row>
    <row r="112" spans="1:59" outlineLevel="1" x14ac:dyDescent="0.2">
      <c r="A112" s="164"/>
      <c r="B112" s="170"/>
      <c r="C112" s="206" t="s">
        <v>283</v>
      </c>
      <c r="D112" s="173"/>
      <c r="E112" s="176">
        <v>6.0720000000000001</v>
      </c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215"/>
      <c r="S112" s="181"/>
      <c r="T112" s="180"/>
      <c r="U112" s="163"/>
      <c r="V112" s="163"/>
      <c r="W112" s="163"/>
      <c r="X112" s="163"/>
      <c r="Y112" s="163"/>
      <c r="Z112" s="163"/>
      <c r="AA112" s="163"/>
      <c r="AB112" s="163"/>
      <c r="AC112" s="163"/>
      <c r="AD112" s="163" t="s">
        <v>122</v>
      </c>
      <c r="AE112" s="163">
        <v>0</v>
      </c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</row>
    <row r="113" spans="1:59" outlineLevel="1" x14ac:dyDescent="0.2">
      <c r="A113" s="164">
        <v>79</v>
      </c>
      <c r="B113" s="170" t="s">
        <v>284</v>
      </c>
      <c r="C113" s="205" t="s">
        <v>285</v>
      </c>
      <c r="D113" s="172" t="s">
        <v>236</v>
      </c>
      <c r="E113" s="175">
        <v>7.13</v>
      </c>
      <c r="F113" s="179">
        <v>0</v>
      </c>
      <c r="G113" s="180">
        <f>ROUND(E113*F113,2)</f>
        <v>0</v>
      </c>
      <c r="H113" s="180" t="e">
        <f>ROUND(E113*#REF!,2)</f>
        <v>#REF!</v>
      </c>
      <c r="I113" s="179"/>
      <c r="J113" s="180">
        <f>ROUND(E113*I113,2)</f>
        <v>0</v>
      </c>
      <c r="K113" s="180">
        <v>21</v>
      </c>
      <c r="L113" s="180">
        <f>G113*(1+K113/100)</f>
        <v>0</v>
      </c>
      <c r="M113" s="180">
        <v>2.2870000000000001E-2</v>
      </c>
      <c r="N113" s="180">
        <f>ROUND(E113*M113,2)</f>
        <v>0.16</v>
      </c>
      <c r="O113" s="180">
        <v>0</v>
      </c>
      <c r="P113" s="180">
        <f>ROUND(E113*O113,2)</f>
        <v>0</v>
      </c>
      <c r="Q113" s="180"/>
      <c r="R113" s="215" t="s">
        <v>331</v>
      </c>
      <c r="S113" s="181">
        <v>1.0188299999999999</v>
      </c>
      <c r="T113" s="180">
        <f>ROUND(E113*S113,2)</f>
        <v>7.26</v>
      </c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 t="s">
        <v>120</v>
      </c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</row>
    <row r="114" spans="1:59" outlineLevel="1" x14ac:dyDescent="0.2">
      <c r="A114" s="164"/>
      <c r="B114" s="170"/>
      <c r="C114" s="206" t="s">
        <v>286</v>
      </c>
      <c r="D114" s="173"/>
      <c r="E114" s="176">
        <v>7.13</v>
      </c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215"/>
      <c r="S114" s="181"/>
      <c r="T114" s="180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 t="s">
        <v>122</v>
      </c>
      <c r="AE114" s="163">
        <v>0</v>
      </c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</row>
    <row r="115" spans="1:59" outlineLevel="1" x14ac:dyDescent="0.2">
      <c r="A115" s="164">
        <v>80</v>
      </c>
      <c r="B115" s="170" t="s">
        <v>287</v>
      </c>
      <c r="C115" s="205" t="s">
        <v>288</v>
      </c>
      <c r="D115" s="172" t="s">
        <v>151</v>
      </c>
      <c r="E115" s="175">
        <v>1.2050000000000001</v>
      </c>
      <c r="F115" s="179">
        <v>0</v>
      </c>
      <c r="G115" s="180">
        <f>ROUND(E115*F115,2)</f>
        <v>0</v>
      </c>
      <c r="H115" s="180" t="e">
        <f>ROUND(E115*#REF!,2)</f>
        <v>#REF!</v>
      </c>
      <c r="I115" s="179"/>
      <c r="J115" s="180">
        <f>ROUND(E115*I115,2)</f>
        <v>0</v>
      </c>
      <c r="K115" s="180">
        <v>21</v>
      </c>
      <c r="L115" s="180">
        <f>G115*(1+K115/100)</f>
        <v>0</v>
      </c>
      <c r="M115" s="180">
        <v>0</v>
      </c>
      <c r="N115" s="180">
        <f>ROUND(E115*M115,2)</f>
        <v>0</v>
      </c>
      <c r="O115" s="180">
        <v>0</v>
      </c>
      <c r="P115" s="180">
        <f>ROUND(E115*O115,2)</f>
        <v>0</v>
      </c>
      <c r="Q115" s="180"/>
      <c r="R115" s="215" t="s">
        <v>331</v>
      </c>
      <c r="S115" s="181">
        <v>1.2649999999999999</v>
      </c>
      <c r="T115" s="180">
        <f>ROUND(E115*S115,2)</f>
        <v>1.52</v>
      </c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 t="s">
        <v>120</v>
      </c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</row>
    <row r="116" spans="1:59" x14ac:dyDescent="0.2">
      <c r="A116" s="165" t="s">
        <v>115</v>
      </c>
      <c r="B116" s="171" t="s">
        <v>80</v>
      </c>
      <c r="C116" s="207" t="s">
        <v>81</v>
      </c>
      <c r="D116" s="174"/>
      <c r="E116" s="177"/>
      <c r="F116" s="182"/>
      <c r="G116" s="182">
        <f>SUMIF(AD117:AD127,"&lt;&gt;NOR",G117:G127)</f>
        <v>0</v>
      </c>
      <c r="H116" s="182" t="e">
        <f>SUM(H117:H127)</f>
        <v>#REF!</v>
      </c>
      <c r="I116" s="182"/>
      <c r="J116" s="182">
        <f>SUM(J117:J127)</f>
        <v>0</v>
      </c>
      <c r="K116" s="182"/>
      <c r="L116" s="182">
        <f>SUM(L117:L127)</f>
        <v>0</v>
      </c>
      <c r="M116" s="182"/>
      <c r="N116" s="182">
        <f>SUM(N117:N127)</f>
        <v>2.9299999999999997</v>
      </c>
      <c r="O116" s="182"/>
      <c r="P116" s="182">
        <f>SUM(P117:P127)</f>
        <v>0</v>
      </c>
      <c r="Q116" s="182"/>
      <c r="R116" s="216"/>
      <c r="S116" s="183"/>
      <c r="T116" s="182">
        <f>SUM(T117:T127)</f>
        <v>130.31</v>
      </c>
      <c r="AD116" t="s">
        <v>116</v>
      </c>
    </row>
    <row r="117" spans="1:59" outlineLevel="1" x14ac:dyDescent="0.2">
      <c r="A117" s="164">
        <v>81</v>
      </c>
      <c r="B117" s="170" t="s">
        <v>289</v>
      </c>
      <c r="C117" s="205" t="s">
        <v>290</v>
      </c>
      <c r="D117" s="172" t="s">
        <v>119</v>
      </c>
      <c r="E117" s="175">
        <v>25.12</v>
      </c>
      <c r="F117" s="179">
        <v>0</v>
      </c>
      <c r="G117" s="180">
        <f>ROUND(E117*F117,2)</f>
        <v>0</v>
      </c>
      <c r="H117" s="180" t="e">
        <f>ROUND(E117*#REF!,2)</f>
        <v>#REF!</v>
      </c>
      <c r="I117" s="179"/>
      <c r="J117" s="180">
        <f>ROUND(E117*I117,2)</f>
        <v>0</v>
      </c>
      <c r="K117" s="180">
        <v>21</v>
      </c>
      <c r="L117" s="180">
        <f>G117*(1+K117/100)</f>
        <v>0</v>
      </c>
      <c r="M117" s="180">
        <v>1.728E-2</v>
      </c>
      <c r="N117" s="180">
        <f>ROUND(E117*M117,2)</f>
        <v>0.43</v>
      </c>
      <c r="O117" s="180">
        <v>0</v>
      </c>
      <c r="P117" s="180">
        <f>ROUND(E117*O117,2)</f>
        <v>0</v>
      </c>
      <c r="Q117" s="180"/>
      <c r="R117" s="215" t="s">
        <v>331</v>
      </c>
      <c r="S117" s="181">
        <v>1.1618599999999999</v>
      </c>
      <c r="T117" s="180">
        <f>ROUND(E117*S117,2)</f>
        <v>29.19</v>
      </c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 t="s">
        <v>120</v>
      </c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</row>
    <row r="118" spans="1:59" outlineLevel="1" x14ac:dyDescent="0.2">
      <c r="A118" s="164"/>
      <c r="B118" s="170"/>
      <c r="C118" s="206" t="s">
        <v>291</v>
      </c>
      <c r="D118" s="173"/>
      <c r="E118" s="176">
        <v>25.12</v>
      </c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215"/>
      <c r="S118" s="181"/>
      <c r="T118" s="180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 t="s">
        <v>122</v>
      </c>
      <c r="AE118" s="163">
        <v>0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</row>
    <row r="119" spans="1:59" outlineLevel="1" x14ac:dyDescent="0.2">
      <c r="A119" s="164">
        <v>82</v>
      </c>
      <c r="B119" s="170" t="s">
        <v>292</v>
      </c>
      <c r="C119" s="205" t="s">
        <v>293</v>
      </c>
      <c r="D119" s="172" t="s">
        <v>119</v>
      </c>
      <c r="E119" s="175">
        <v>25.12</v>
      </c>
      <c r="F119" s="179">
        <v>0</v>
      </c>
      <c r="G119" s="180">
        <f>ROUND(E119*F119,2)</f>
        <v>0</v>
      </c>
      <c r="H119" s="180" t="e">
        <f>ROUND(E119*#REF!,2)</f>
        <v>#REF!</v>
      </c>
      <c r="I119" s="179"/>
      <c r="J119" s="180">
        <f>ROUND(E119*I119,2)</f>
        <v>0</v>
      </c>
      <c r="K119" s="180">
        <v>21</v>
      </c>
      <c r="L119" s="180">
        <f>G119*(1+K119/100)</f>
        <v>0</v>
      </c>
      <c r="M119" s="180">
        <v>1.728E-2</v>
      </c>
      <c r="N119" s="180">
        <f>ROUND(E119*M119,2)</f>
        <v>0.43</v>
      </c>
      <c r="O119" s="180">
        <v>0</v>
      </c>
      <c r="P119" s="180">
        <f>ROUND(E119*O119,2)</f>
        <v>0</v>
      </c>
      <c r="Q119" s="180"/>
      <c r="R119" s="215" t="s">
        <v>331</v>
      </c>
      <c r="S119" s="181">
        <v>1.1618599999999999</v>
      </c>
      <c r="T119" s="180">
        <f>ROUND(E119*S119,2)</f>
        <v>29.19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 t="s">
        <v>120</v>
      </c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</row>
    <row r="120" spans="1:59" outlineLevel="1" x14ac:dyDescent="0.2">
      <c r="A120" s="164">
        <v>83</v>
      </c>
      <c r="B120" s="170" t="s">
        <v>294</v>
      </c>
      <c r="C120" s="205" t="s">
        <v>295</v>
      </c>
      <c r="D120" s="172" t="s">
        <v>119</v>
      </c>
      <c r="E120" s="175">
        <v>27.632000000000001</v>
      </c>
      <c r="F120" s="179">
        <v>0</v>
      </c>
      <c r="G120" s="180">
        <f>ROUND(E120*F120,2)</f>
        <v>0</v>
      </c>
      <c r="H120" s="180" t="e">
        <f>ROUND(E120*#REF!,2)</f>
        <v>#REF!</v>
      </c>
      <c r="I120" s="179"/>
      <c r="J120" s="180">
        <f>ROUND(E120*I120,2)</f>
        <v>0</v>
      </c>
      <c r="K120" s="180">
        <v>21</v>
      </c>
      <c r="L120" s="180">
        <f>G120*(1+K120/100)</f>
        <v>0</v>
      </c>
      <c r="M120" s="180">
        <v>1.9199999999999998E-2</v>
      </c>
      <c r="N120" s="180">
        <f>ROUND(E120*M120,2)</f>
        <v>0.53</v>
      </c>
      <c r="O120" s="180">
        <v>0</v>
      </c>
      <c r="P120" s="180">
        <f>ROUND(E120*O120,2)</f>
        <v>0</v>
      </c>
      <c r="Q120" s="180"/>
      <c r="R120" s="215" t="s">
        <v>331</v>
      </c>
      <c r="S120" s="181">
        <v>0</v>
      </c>
      <c r="T120" s="180">
        <f>ROUND(E120*S120,2)</f>
        <v>0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 t="s">
        <v>237</v>
      </c>
      <c r="AE120" s="163"/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</row>
    <row r="121" spans="1:59" outlineLevel="1" x14ac:dyDescent="0.2">
      <c r="A121" s="164"/>
      <c r="B121" s="170"/>
      <c r="C121" s="206" t="s">
        <v>296</v>
      </c>
      <c r="D121" s="173"/>
      <c r="E121" s="176">
        <v>27.632000000000001</v>
      </c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215"/>
      <c r="S121" s="181"/>
      <c r="T121" s="180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 t="s">
        <v>122</v>
      </c>
      <c r="AE121" s="163">
        <v>0</v>
      </c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</row>
    <row r="122" spans="1:59" outlineLevel="1" x14ac:dyDescent="0.2">
      <c r="A122" s="164">
        <v>84</v>
      </c>
      <c r="B122" s="170" t="s">
        <v>297</v>
      </c>
      <c r="C122" s="205" t="s">
        <v>298</v>
      </c>
      <c r="D122" s="172" t="s">
        <v>190</v>
      </c>
      <c r="E122" s="175">
        <v>18.7</v>
      </c>
      <c r="F122" s="179">
        <v>0</v>
      </c>
      <c r="G122" s="180">
        <f>ROUND(E122*F122,2)</f>
        <v>0</v>
      </c>
      <c r="H122" s="180" t="e">
        <f>ROUND(E122*#REF!,2)</f>
        <v>#REF!</v>
      </c>
      <c r="I122" s="179"/>
      <c r="J122" s="180">
        <f>ROUND(E122*I122,2)</f>
        <v>0</v>
      </c>
      <c r="K122" s="180">
        <v>21</v>
      </c>
      <c r="L122" s="180">
        <f>G122*(1+K122/100)</f>
        <v>0</v>
      </c>
      <c r="M122" s="180">
        <v>2.2870000000000001E-2</v>
      </c>
      <c r="N122" s="180">
        <f>ROUND(E122*M122,2)</f>
        <v>0.43</v>
      </c>
      <c r="O122" s="180">
        <v>0</v>
      </c>
      <c r="P122" s="180">
        <f>ROUND(E122*O122,2)</f>
        <v>0</v>
      </c>
      <c r="Q122" s="180"/>
      <c r="R122" s="215" t="s">
        <v>331</v>
      </c>
      <c r="S122" s="181">
        <v>1.0188299999999999</v>
      </c>
      <c r="T122" s="180">
        <f>ROUND(E122*S122,2)</f>
        <v>19.05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 t="s">
        <v>120</v>
      </c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</row>
    <row r="123" spans="1:59" outlineLevel="1" x14ac:dyDescent="0.2">
      <c r="A123" s="164"/>
      <c r="B123" s="170"/>
      <c r="C123" s="206" t="s">
        <v>299</v>
      </c>
      <c r="D123" s="173"/>
      <c r="E123" s="176">
        <v>18.7</v>
      </c>
      <c r="F123" s="180"/>
      <c r="G123" s="180"/>
      <c r="H123" s="180"/>
      <c r="I123" s="180"/>
      <c r="J123" s="180"/>
      <c r="K123" s="180"/>
      <c r="L123" s="180"/>
      <c r="M123" s="180"/>
      <c r="N123" s="180"/>
      <c r="O123" s="180"/>
      <c r="P123" s="180"/>
      <c r="Q123" s="180"/>
      <c r="R123" s="215"/>
      <c r="S123" s="181"/>
      <c r="T123" s="180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 t="s">
        <v>122</v>
      </c>
      <c r="AE123" s="163">
        <v>0</v>
      </c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</row>
    <row r="124" spans="1:59" outlineLevel="1" x14ac:dyDescent="0.2">
      <c r="A124" s="164">
        <v>85</v>
      </c>
      <c r="B124" s="170" t="s">
        <v>300</v>
      </c>
      <c r="C124" s="205" t="s">
        <v>301</v>
      </c>
      <c r="D124" s="172" t="s">
        <v>236</v>
      </c>
      <c r="E124" s="175">
        <v>6</v>
      </c>
      <c r="F124" s="179">
        <v>0</v>
      </c>
      <c r="G124" s="180">
        <f>ROUND(E124*F124,2)</f>
        <v>0</v>
      </c>
      <c r="H124" s="180" t="e">
        <f>ROUND(E124*#REF!,2)</f>
        <v>#REF!</v>
      </c>
      <c r="I124" s="179"/>
      <c r="J124" s="180">
        <f>ROUND(E124*I124,2)</f>
        <v>0</v>
      </c>
      <c r="K124" s="180">
        <v>21</v>
      </c>
      <c r="L124" s="180">
        <f>G124*(1+K124/100)</f>
        <v>0</v>
      </c>
      <c r="M124" s="180">
        <v>2.2870000000000001E-2</v>
      </c>
      <c r="N124" s="180">
        <f>ROUND(E124*M124,2)</f>
        <v>0.14000000000000001</v>
      </c>
      <c r="O124" s="180">
        <v>0</v>
      </c>
      <c r="P124" s="180">
        <f>ROUND(E124*O124,2)</f>
        <v>0</v>
      </c>
      <c r="Q124" s="180"/>
      <c r="R124" s="215" t="s">
        <v>331</v>
      </c>
      <c r="S124" s="181">
        <v>1.0188299999999999</v>
      </c>
      <c r="T124" s="180">
        <f>ROUND(E124*S124,2)</f>
        <v>6.11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 t="s">
        <v>120</v>
      </c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</row>
    <row r="125" spans="1:59" outlineLevel="1" x14ac:dyDescent="0.2">
      <c r="A125" s="164">
        <v>86</v>
      </c>
      <c r="B125" s="170" t="s">
        <v>302</v>
      </c>
      <c r="C125" s="205" t="s">
        <v>303</v>
      </c>
      <c r="D125" s="172" t="s">
        <v>190</v>
      </c>
      <c r="E125" s="175">
        <v>42.26</v>
      </c>
      <c r="F125" s="179">
        <v>0</v>
      </c>
      <c r="G125" s="180">
        <f>ROUND(E125*F125,2)</f>
        <v>0</v>
      </c>
      <c r="H125" s="180" t="e">
        <f>ROUND(E125*#REF!,2)</f>
        <v>#REF!</v>
      </c>
      <c r="I125" s="179"/>
      <c r="J125" s="180">
        <f>ROUND(E125*I125,2)</f>
        <v>0</v>
      </c>
      <c r="K125" s="180">
        <v>21</v>
      </c>
      <c r="L125" s="180">
        <f>G125*(1+K125/100)</f>
        <v>0</v>
      </c>
      <c r="M125" s="180">
        <v>2.2870000000000001E-2</v>
      </c>
      <c r="N125" s="180">
        <f>ROUND(E125*M125,2)</f>
        <v>0.97</v>
      </c>
      <c r="O125" s="180">
        <v>0</v>
      </c>
      <c r="P125" s="180">
        <f>ROUND(E125*O125,2)</f>
        <v>0</v>
      </c>
      <c r="Q125" s="180"/>
      <c r="R125" s="215" t="s">
        <v>331</v>
      </c>
      <c r="S125" s="181">
        <v>1.0188299999999999</v>
      </c>
      <c r="T125" s="180">
        <f>ROUND(E125*S125,2)</f>
        <v>43.06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 t="s">
        <v>120</v>
      </c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</row>
    <row r="126" spans="1:59" outlineLevel="1" x14ac:dyDescent="0.2">
      <c r="A126" s="164"/>
      <c r="B126" s="170"/>
      <c r="C126" s="206" t="s">
        <v>304</v>
      </c>
      <c r="D126" s="173"/>
      <c r="E126" s="176">
        <v>42.26</v>
      </c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215"/>
      <c r="S126" s="181"/>
      <c r="T126" s="180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 t="s">
        <v>122</v>
      </c>
      <c r="AE126" s="163">
        <v>0</v>
      </c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</row>
    <row r="127" spans="1:59" outlineLevel="1" x14ac:dyDescent="0.2">
      <c r="A127" s="164">
        <v>87</v>
      </c>
      <c r="B127" s="170" t="s">
        <v>305</v>
      </c>
      <c r="C127" s="205" t="s">
        <v>306</v>
      </c>
      <c r="D127" s="172" t="s">
        <v>151</v>
      </c>
      <c r="E127" s="175">
        <v>2.9300999999999999</v>
      </c>
      <c r="F127" s="179">
        <v>0</v>
      </c>
      <c r="G127" s="180">
        <f>ROUND(E127*F127,2)</f>
        <v>0</v>
      </c>
      <c r="H127" s="180" t="e">
        <f>ROUND(E127*#REF!,2)</f>
        <v>#REF!</v>
      </c>
      <c r="I127" s="179"/>
      <c r="J127" s="180">
        <f>ROUND(E127*I127,2)</f>
        <v>0</v>
      </c>
      <c r="K127" s="180">
        <v>21</v>
      </c>
      <c r="L127" s="180">
        <f>G127*(1+K127/100)</f>
        <v>0</v>
      </c>
      <c r="M127" s="180">
        <v>0</v>
      </c>
      <c r="N127" s="180">
        <f>ROUND(E127*M127,2)</f>
        <v>0</v>
      </c>
      <c r="O127" s="180">
        <v>0</v>
      </c>
      <c r="P127" s="180">
        <f>ROUND(E127*O127,2)</f>
        <v>0</v>
      </c>
      <c r="Q127" s="180"/>
      <c r="R127" s="215" t="s">
        <v>331</v>
      </c>
      <c r="S127" s="181">
        <v>1.2649999999999999</v>
      </c>
      <c r="T127" s="180">
        <f>ROUND(E127*S127,2)</f>
        <v>3.71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 t="s">
        <v>120</v>
      </c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</row>
    <row r="128" spans="1:59" x14ac:dyDescent="0.2">
      <c r="A128" s="165" t="s">
        <v>115</v>
      </c>
      <c r="B128" s="171" t="s">
        <v>82</v>
      </c>
      <c r="C128" s="207" t="s">
        <v>83</v>
      </c>
      <c r="D128" s="174"/>
      <c r="E128" s="177"/>
      <c r="F128" s="182"/>
      <c r="G128" s="182">
        <f>SUMIF(AD129:AD131,"&lt;&gt;NOR",G129:G131)</f>
        <v>0</v>
      </c>
      <c r="H128" s="182" t="e">
        <f>SUM(H129:H131)</f>
        <v>#REF!</v>
      </c>
      <c r="I128" s="182"/>
      <c r="J128" s="182">
        <f>SUM(J129:J131)</f>
        <v>0</v>
      </c>
      <c r="K128" s="182"/>
      <c r="L128" s="182">
        <f>SUM(L129:L131)</f>
        <v>0</v>
      </c>
      <c r="M128" s="182"/>
      <c r="N128" s="182">
        <f>SUM(N129:N131)</f>
        <v>0</v>
      </c>
      <c r="O128" s="182"/>
      <c r="P128" s="182">
        <f>SUM(P129:P131)</f>
        <v>0</v>
      </c>
      <c r="Q128" s="182"/>
      <c r="R128" s="216"/>
      <c r="S128" s="183"/>
      <c r="T128" s="182">
        <f>SUM(T129:T131)</f>
        <v>0.28000000000000003</v>
      </c>
      <c r="AD128" t="s">
        <v>116</v>
      </c>
    </row>
    <row r="129" spans="1:59" outlineLevel="1" x14ac:dyDescent="0.2">
      <c r="A129" s="164">
        <v>88</v>
      </c>
      <c r="B129" s="170" t="s">
        <v>307</v>
      </c>
      <c r="C129" s="205" t="s">
        <v>308</v>
      </c>
      <c r="D129" s="172" t="s">
        <v>119</v>
      </c>
      <c r="E129" s="175">
        <v>2</v>
      </c>
      <c r="F129" s="179">
        <v>0</v>
      </c>
      <c r="G129" s="180">
        <f>ROUND(E129*F129,2)</f>
        <v>0</v>
      </c>
      <c r="H129" s="180" t="e">
        <f>ROUND(E129*#REF!,2)</f>
        <v>#REF!</v>
      </c>
      <c r="I129" s="179"/>
      <c r="J129" s="180">
        <f>ROUND(E129*I129,2)</f>
        <v>0</v>
      </c>
      <c r="K129" s="180">
        <v>21</v>
      </c>
      <c r="L129" s="180">
        <f>G129*(1+K129/100)</f>
        <v>0</v>
      </c>
      <c r="M129" s="180">
        <v>1.0000000000000001E-5</v>
      </c>
      <c r="N129" s="180">
        <f>ROUND(E129*M129,2)</f>
        <v>0</v>
      </c>
      <c r="O129" s="180">
        <v>0</v>
      </c>
      <c r="P129" s="180">
        <f>ROUND(E129*O129,2)</f>
        <v>0</v>
      </c>
      <c r="Q129" s="180"/>
      <c r="R129" s="215" t="s">
        <v>331</v>
      </c>
      <c r="S129" s="181">
        <v>4.1000000000000002E-2</v>
      </c>
      <c r="T129" s="180">
        <f>ROUND(E129*S129,2)</f>
        <v>0.08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 t="s">
        <v>120</v>
      </c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</row>
    <row r="130" spans="1:59" outlineLevel="1" x14ac:dyDescent="0.2">
      <c r="A130" s="164">
        <v>89</v>
      </c>
      <c r="B130" s="170" t="s">
        <v>309</v>
      </c>
      <c r="C130" s="205" t="s">
        <v>310</v>
      </c>
      <c r="D130" s="172" t="s">
        <v>119</v>
      </c>
      <c r="E130" s="175">
        <v>2</v>
      </c>
      <c r="F130" s="179">
        <v>0</v>
      </c>
      <c r="G130" s="180">
        <f>ROUND(E130*F130,2)</f>
        <v>0</v>
      </c>
      <c r="H130" s="180" t="e">
        <f>ROUND(E130*#REF!,2)</f>
        <v>#REF!</v>
      </c>
      <c r="I130" s="179"/>
      <c r="J130" s="180">
        <f>ROUND(E130*I130,2)</f>
        <v>0</v>
      </c>
      <c r="K130" s="180">
        <v>21</v>
      </c>
      <c r="L130" s="180">
        <f>G130*(1+K130/100)</f>
        <v>0</v>
      </c>
      <c r="M130" s="180">
        <v>2.2000000000000001E-4</v>
      </c>
      <c r="N130" s="180">
        <f>ROUND(E130*M130,2)</f>
        <v>0</v>
      </c>
      <c r="O130" s="180">
        <v>0</v>
      </c>
      <c r="P130" s="180">
        <f>ROUND(E130*O130,2)</f>
        <v>0</v>
      </c>
      <c r="Q130" s="180"/>
      <c r="R130" s="215" t="s">
        <v>331</v>
      </c>
      <c r="S130" s="181">
        <v>9.2999999999999999E-2</v>
      </c>
      <c r="T130" s="180">
        <f>ROUND(E130*S130,2)</f>
        <v>0.19</v>
      </c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 t="s">
        <v>120</v>
      </c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</row>
    <row r="131" spans="1:59" outlineLevel="1" x14ac:dyDescent="0.2">
      <c r="A131" s="164">
        <v>90</v>
      </c>
      <c r="B131" s="170" t="s">
        <v>311</v>
      </c>
      <c r="C131" s="205" t="s">
        <v>312</v>
      </c>
      <c r="D131" s="172" t="s">
        <v>151</v>
      </c>
      <c r="E131" s="175">
        <v>4.5999999999999999E-3</v>
      </c>
      <c r="F131" s="179">
        <v>0</v>
      </c>
      <c r="G131" s="180">
        <f>ROUND(E131*F131,2)</f>
        <v>0</v>
      </c>
      <c r="H131" s="180" t="e">
        <f>ROUND(E131*#REF!,2)</f>
        <v>#REF!</v>
      </c>
      <c r="I131" s="179"/>
      <c r="J131" s="180">
        <f>ROUND(E131*I131,2)</f>
        <v>0</v>
      </c>
      <c r="K131" s="180">
        <v>21</v>
      </c>
      <c r="L131" s="180">
        <f>G131*(1+K131/100)</f>
        <v>0</v>
      </c>
      <c r="M131" s="180">
        <v>0</v>
      </c>
      <c r="N131" s="180">
        <f>ROUND(E131*M131,2)</f>
        <v>0</v>
      </c>
      <c r="O131" s="180">
        <v>0</v>
      </c>
      <c r="P131" s="180">
        <f>ROUND(E131*O131,2)</f>
        <v>0</v>
      </c>
      <c r="Q131" s="180"/>
      <c r="R131" s="215" t="s">
        <v>331</v>
      </c>
      <c r="S131" s="181">
        <v>1.411</v>
      </c>
      <c r="T131" s="180">
        <f>ROUND(E131*S131,2)</f>
        <v>0.01</v>
      </c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 t="s">
        <v>120</v>
      </c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</row>
    <row r="132" spans="1:59" x14ac:dyDescent="0.2">
      <c r="A132" s="165" t="s">
        <v>115</v>
      </c>
      <c r="B132" s="171" t="s">
        <v>84</v>
      </c>
      <c r="C132" s="207" t="s">
        <v>85</v>
      </c>
      <c r="D132" s="174"/>
      <c r="E132" s="177"/>
      <c r="F132" s="182"/>
      <c r="G132" s="182">
        <f>SUMIF(AD133:AD138,"&lt;&gt;NOR",G133:G138)</f>
        <v>0</v>
      </c>
      <c r="H132" s="182" t="e">
        <f>SUM(H133:H138)</f>
        <v>#REF!</v>
      </c>
      <c r="I132" s="182"/>
      <c r="J132" s="182">
        <f>SUM(J133:J138)</f>
        <v>0</v>
      </c>
      <c r="K132" s="182"/>
      <c r="L132" s="182">
        <f>SUM(L133:L138)</f>
        <v>0</v>
      </c>
      <c r="M132" s="182"/>
      <c r="N132" s="182">
        <f>SUM(N133:N138)</f>
        <v>0</v>
      </c>
      <c r="O132" s="182"/>
      <c r="P132" s="182">
        <f>SUM(P133:P138)</f>
        <v>0</v>
      </c>
      <c r="Q132" s="182"/>
      <c r="R132" s="216"/>
      <c r="S132" s="183"/>
      <c r="T132" s="182">
        <f>SUM(T133:T138)</f>
        <v>3.91</v>
      </c>
      <c r="AD132" t="s">
        <v>116</v>
      </c>
    </row>
    <row r="133" spans="1:59" outlineLevel="1" x14ac:dyDescent="0.2">
      <c r="A133" s="164">
        <v>91</v>
      </c>
      <c r="B133" s="170" t="s">
        <v>313</v>
      </c>
      <c r="C133" s="205" t="s">
        <v>314</v>
      </c>
      <c r="D133" s="172" t="s">
        <v>119</v>
      </c>
      <c r="E133" s="175">
        <v>12.65</v>
      </c>
      <c r="F133" s="179">
        <v>0</v>
      </c>
      <c r="G133" s="180">
        <f>ROUND(E133*F133,2)</f>
        <v>0</v>
      </c>
      <c r="H133" s="180" t="e">
        <f>ROUND(E133*#REF!,2)</f>
        <v>#REF!</v>
      </c>
      <c r="I133" s="179"/>
      <c r="J133" s="180">
        <f>ROUND(E133*I133,2)</f>
        <v>0</v>
      </c>
      <c r="K133" s="180">
        <v>21</v>
      </c>
      <c r="L133" s="180">
        <f>G133*(1+K133/100)</f>
        <v>0</v>
      </c>
      <c r="M133" s="180">
        <v>3.8999999999999999E-4</v>
      </c>
      <c r="N133" s="180">
        <f>ROUND(E133*M133,2)</f>
        <v>0</v>
      </c>
      <c r="O133" s="180">
        <v>0</v>
      </c>
      <c r="P133" s="180">
        <f>ROUND(E133*O133,2)</f>
        <v>0</v>
      </c>
      <c r="Q133" s="180"/>
      <c r="R133" s="215" t="s">
        <v>331</v>
      </c>
      <c r="S133" s="181">
        <v>0.1</v>
      </c>
      <c r="T133" s="180">
        <f>ROUND(E133*S133,2)</f>
        <v>1.27</v>
      </c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 t="s">
        <v>120</v>
      </c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</row>
    <row r="134" spans="1:59" outlineLevel="1" x14ac:dyDescent="0.2">
      <c r="A134" s="164"/>
      <c r="B134" s="170"/>
      <c r="C134" s="206" t="s">
        <v>315</v>
      </c>
      <c r="D134" s="173"/>
      <c r="E134" s="176">
        <v>12.65</v>
      </c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215"/>
      <c r="S134" s="181"/>
      <c r="T134" s="180"/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 t="s">
        <v>122</v>
      </c>
      <c r="AE134" s="163">
        <v>0</v>
      </c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</row>
    <row r="135" spans="1:59" outlineLevel="1" x14ac:dyDescent="0.2">
      <c r="A135" s="164">
        <v>92</v>
      </c>
      <c r="B135" s="170" t="s">
        <v>316</v>
      </c>
      <c r="C135" s="205" t="s">
        <v>317</v>
      </c>
      <c r="D135" s="172" t="s">
        <v>119</v>
      </c>
      <c r="E135" s="175">
        <v>12.65</v>
      </c>
      <c r="F135" s="179">
        <v>0</v>
      </c>
      <c r="G135" s="180">
        <f>ROUND(E135*F135,2)</f>
        <v>0</v>
      </c>
      <c r="H135" s="180" t="e">
        <f>ROUND(E135*#REF!,2)</f>
        <v>#REF!</v>
      </c>
      <c r="I135" s="179"/>
      <c r="J135" s="180">
        <f>ROUND(E135*I135,2)</f>
        <v>0</v>
      </c>
      <c r="K135" s="180">
        <v>21</v>
      </c>
      <c r="L135" s="180">
        <f>G135*(1+K135/100)</f>
        <v>0</v>
      </c>
      <c r="M135" s="180">
        <v>3.8999999999999999E-4</v>
      </c>
      <c r="N135" s="180">
        <f>ROUND(E135*M135,2)</f>
        <v>0</v>
      </c>
      <c r="O135" s="180">
        <v>0</v>
      </c>
      <c r="P135" s="180">
        <f>ROUND(E135*O135,2)</f>
        <v>0</v>
      </c>
      <c r="Q135" s="180"/>
      <c r="R135" s="215" t="s">
        <v>331</v>
      </c>
      <c r="S135" s="181">
        <v>0.1</v>
      </c>
      <c r="T135" s="180">
        <f>ROUND(E135*S135,2)</f>
        <v>1.27</v>
      </c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 t="s">
        <v>120</v>
      </c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</row>
    <row r="136" spans="1:59" outlineLevel="1" x14ac:dyDescent="0.2">
      <c r="A136" s="164">
        <v>93</v>
      </c>
      <c r="B136" s="170" t="s">
        <v>318</v>
      </c>
      <c r="C136" s="205" t="s">
        <v>319</v>
      </c>
      <c r="D136" s="172" t="s">
        <v>119</v>
      </c>
      <c r="E136" s="175">
        <v>12.65</v>
      </c>
      <c r="F136" s="179">
        <v>0</v>
      </c>
      <c r="G136" s="180">
        <f>ROUND(E136*F136,2)</f>
        <v>0</v>
      </c>
      <c r="H136" s="180" t="e">
        <f>ROUND(E136*#REF!,2)</f>
        <v>#REF!</v>
      </c>
      <c r="I136" s="179"/>
      <c r="J136" s="180">
        <f>ROUND(E136*I136,2)</f>
        <v>0</v>
      </c>
      <c r="K136" s="180">
        <v>21</v>
      </c>
      <c r="L136" s="180">
        <f>G136*(1+K136/100)</f>
        <v>0</v>
      </c>
      <c r="M136" s="180">
        <v>3.8999999999999999E-4</v>
      </c>
      <c r="N136" s="180">
        <f>ROUND(E136*M136,2)</f>
        <v>0</v>
      </c>
      <c r="O136" s="180">
        <v>0</v>
      </c>
      <c r="P136" s="180">
        <f>ROUND(E136*O136,2)</f>
        <v>0</v>
      </c>
      <c r="Q136" s="180"/>
      <c r="R136" s="215" t="s">
        <v>331</v>
      </c>
      <c r="S136" s="181">
        <v>0.1</v>
      </c>
      <c r="T136" s="180">
        <f>ROUND(E136*S136,2)</f>
        <v>1.27</v>
      </c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 t="s">
        <v>120</v>
      </c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</row>
    <row r="137" spans="1:59" outlineLevel="1" x14ac:dyDescent="0.2">
      <c r="A137" s="164">
        <v>94</v>
      </c>
      <c r="B137" s="170" t="s">
        <v>320</v>
      </c>
      <c r="C137" s="205" t="s">
        <v>321</v>
      </c>
      <c r="D137" s="172" t="s">
        <v>139</v>
      </c>
      <c r="E137" s="175">
        <v>1</v>
      </c>
      <c r="F137" s="179">
        <v>0</v>
      </c>
      <c r="G137" s="180">
        <f>ROUND(E137*F137,2)</f>
        <v>0</v>
      </c>
      <c r="H137" s="180" t="e">
        <f>ROUND(E137*#REF!,2)</f>
        <v>#REF!</v>
      </c>
      <c r="I137" s="179"/>
      <c r="J137" s="180">
        <f>ROUND(E137*I137,2)</f>
        <v>0</v>
      </c>
      <c r="K137" s="180">
        <v>21</v>
      </c>
      <c r="L137" s="180">
        <f>G137*(1+K137/100)</f>
        <v>0</v>
      </c>
      <c r="M137" s="180">
        <v>3.8999999999999999E-4</v>
      </c>
      <c r="N137" s="180">
        <f>ROUND(E137*M137,2)</f>
        <v>0</v>
      </c>
      <c r="O137" s="180">
        <v>0</v>
      </c>
      <c r="P137" s="180">
        <f>ROUND(E137*O137,2)</f>
        <v>0</v>
      </c>
      <c r="Q137" s="180"/>
      <c r="R137" s="215" t="s">
        <v>331</v>
      </c>
      <c r="S137" s="181">
        <v>0.1</v>
      </c>
      <c r="T137" s="180">
        <f>ROUND(E137*S137,2)</f>
        <v>0.1</v>
      </c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 t="s">
        <v>120</v>
      </c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</row>
    <row r="138" spans="1:59" outlineLevel="1" x14ac:dyDescent="0.2">
      <c r="A138" s="164">
        <v>95</v>
      </c>
      <c r="B138" s="170" t="s">
        <v>322</v>
      </c>
      <c r="C138" s="205" t="s">
        <v>323</v>
      </c>
      <c r="D138" s="172" t="s">
        <v>151</v>
      </c>
      <c r="E138" s="175">
        <v>1.52E-2</v>
      </c>
      <c r="F138" s="179">
        <v>0</v>
      </c>
      <c r="G138" s="180">
        <f>ROUND(E138*F138,2)</f>
        <v>0</v>
      </c>
      <c r="H138" s="180" t="e">
        <f>ROUND(E138*#REF!,2)</f>
        <v>#REF!</v>
      </c>
      <c r="I138" s="179"/>
      <c r="J138" s="180">
        <f>ROUND(E138*I138,2)</f>
        <v>0</v>
      </c>
      <c r="K138" s="180">
        <v>21</v>
      </c>
      <c r="L138" s="180">
        <f>G138*(1+K138/100)</f>
        <v>0</v>
      </c>
      <c r="M138" s="180">
        <v>0</v>
      </c>
      <c r="N138" s="180">
        <f>ROUND(E138*M138,2)</f>
        <v>0</v>
      </c>
      <c r="O138" s="180">
        <v>0</v>
      </c>
      <c r="P138" s="180">
        <f>ROUND(E138*O138,2)</f>
        <v>0</v>
      </c>
      <c r="Q138" s="180"/>
      <c r="R138" s="215" t="s">
        <v>331</v>
      </c>
      <c r="S138" s="181">
        <v>0</v>
      </c>
      <c r="T138" s="180">
        <f>ROUND(E138*S138,2)</f>
        <v>0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 t="s">
        <v>120</v>
      </c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</row>
    <row r="139" spans="1:59" x14ac:dyDescent="0.2">
      <c r="A139" s="165" t="s">
        <v>115</v>
      </c>
      <c r="B139" s="171" t="s">
        <v>86</v>
      </c>
      <c r="C139" s="207" t="s">
        <v>87</v>
      </c>
      <c r="D139" s="174"/>
      <c r="E139" s="177"/>
      <c r="F139" s="182"/>
      <c r="G139" s="182">
        <f>SUMIF(AD140:AD141,"&lt;&gt;NOR",G140:G141)</f>
        <v>0</v>
      </c>
      <c r="H139" s="182" t="e">
        <f>SUM(H140:H141)</f>
        <v>#REF!</v>
      </c>
      <c r="I139" s="182"/>
      <c r="J139" s="182">
        <f>SUM(J140:J141)</f>
        <v>0</v>
      </c>
      <c r="K139" s="182"/>
      <c r="L139" s="182">
        <f>SUM(L140:L141)</f>
        <v>0</v>
      </c>
      <c r="M139" s="182"/>
      <c r="N139" s="182">
        <f>SUM(N140:N141)</f>
        <v>0</v>
      </c>
      <c r="O139" s="182"/>
      <c r="P139" s="182">
        <f>SUM(P140:P141)</f>
        <v>0</v>
      </c>
      <c r="Q139" s="182"/>
      <c r="R139" s="216"/>
      <c r="S139" s="183"/>
      <c r="T139" s="182">
        <f>SUM(T140:T141)</f>
        <v>0.31</v>
      </c>
      <c r="AD139" t="s">
        <v>116</v>
      </c>
    </row>
    <row r="140" spans="1:59" outlineLevel="1" x14ac:dyDescent="0.2">
      <c r="A140" s="164">
        <v>96</v>
      </c>
      <c r="B140" s="170" t="s">
        <v>324</v>
      </c>
      <c r="C140" s="205" t="s">
        <v>325</v>
      </c>
      <c r="D140" s="172" t="s">
        <v>129</v>
      </c>
      <c r="E140" s="175">
        <v>1</v>
      </c>
      <c r="F140" s="179">
        <v>0</v>
      </c>
      <c r="G140" s="180">
        <f>ROUND(E140*F140,2)</f>
        <v>0</v>
      </c>
      <c r="H140" s="180" t="e">
        <f>ROUND(E140*#REF!,2)</f>
        <v>#REF!</v>
      </c>
      <c r="I140" s="179"/>
      <c r="J140" s="180">
        <f>ROUND(E140*I140,2)</f>
        <v>0</v>
      </c>
      <c r="K140" s="180">
        <v>21</v>
      </c>
      <c r="L140" s="180">
        <f>G140*(1+K140/100)</f>
        <v>0</v>
      </c>
      <c r="M140" s="180">
        <v>0</v>
      </c>
      <c r="N140" s="180">
        <f>ROUND(E140*M140,2)</f>
        <v>0</v>
      </c>
      <c r="O140" s="180">
        <v>0</v>
      </c>
      <c r="P140" s="180">
        <f>ROUND(E140*O140,2)</f>
        <v>0</v>
      </c>
      <c r="Q140" s="180"/>
      <c r="R140" s="215" t="s">
        <v>331</v>
      </c>
      <c r="S140" s="181">
        <v>0.30567</v>
      </c>
      <c r="T140" s="180">
        <f>ROUND(E140*S140,2)</f>
        <v>0.31</v>
      </c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 t="s">
        <v>120</v>
      </c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</row>
    <row r="141" spans="1:59" ht="22.5" outlineLevel="1" x14ac:dyDescent="0.2">
      <c r="A141" s="193">
        <v>97</v>
      </c>
      <c r="B141" s="194" t="s">
        <v>234</v>
      </c>
      <c r="C141" s="208" t="s">
        <v>326</v>
      </c>
      <c r="D141" s="195" t="s">
        <v>236</v>
      </c>
      <c r="E141" s="196">
        <v>1</v>
      </c>
      <c r="F141" s="197">
        <v>0</v>
      </c>
      <c r="G141" s="198">
        <f>ROUND(E141*F141,2)</f>
        <v>0</v>
      </c>
      <c r="H141" s="198" t="e">
        <f>ROUND(E141*#REF!,2)</f>
        <v>#REF!</v>
      </c>
      <c r="I141" s="197"/>
      <c r="J141" s="198">
        <f>ROUND(E141*I141,2)</f>
        <v>0</v>
      </c>
      <c r="K141" s="198">
        <v>21</v>
      </c>
      <c r="L141" s="198">
        <f>G141*(1+K141/100)</f>
        <v>0</v>
      </c>
      <c r="M141" s="198">
        <v>0</v>
      </c>
      <c r="N141" s="198">
        <f>ROUND(E141*M141,2)</f>
        <v>0</v>
      </c>
      <c r="O141" s="198">
        <v>0</v>
      </c>
      <c r="P141" s="198">
        <f>ROUND(E141*O141,2)</f>
        <v>0</v>
      </c>
      <c r="Q141" s="198"/>
      <c r="R141" s="218" t="s">
        <v>332</v>
      </c>
      <c r="S141" s="199">
        <v>0</v>
      </c>
      <c r="T141" s="198">
        <f>ROUND(E141*S141,2)</f>
        <v>0</v>
      </c>
      <c r="U141" s="163"/>
      <c r="V141" s="163"/>
      <c r="W141" s="163"/>
      <c r="X141" s="163"/>
      <c r="Y141" s="163"/>
      <c r="Z141" s="163"/>
      <c r="AA141" s="163"/>
      <c r="AB141" s="163"/>
      <c r="AC141" s="163"/>
      <c r="AD141" s="163" t="s">
        <v>120</v>
      </c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</row>
    <row r="142" spans="1:59" x14ac:dyDescent="0.2">
      <c r="A142" s="6"/>
      <c r="B142" s="7" t="s">
        <v>327</v>
      </c>
      <c r="C142" s="209" t="s">
        <v>327</v>
      </c>
      <c r="D142" s="9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213"/>
      <c r="S142" s="6"/>
      <c r="T142" s="6"/>
      <c r="AB142">
        <v>15</v>
      </c>
      <c r="AC142">
        <v>21</v>
      </c>
    </row>
    <row r="143" spans="1:59" x14ac:dyDescent="0.2">
      <c r="A143" s="200"/>
      <c r="B143" s="201">
        <v>26</v>
      </c>
      <c r="C143" s="210" t="s">
        <v>327</v>
      </c>
      <c r="D143" s="202"/>
      <c r="E143" s="203"/>
      <c r="F143" s="203"/>
      <c r="G143" s="204">
        <f>G8+G13+G16+G20+G39+G54+G57+G66+G74+G91+G95+G104+G116+G128+G132+G139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212"/>
      <c r="S143" s="6"/>
      <c r="T143" s="6"/>
      <c r="AB143">
        <f>SUMIF(K7:K141,AB142,G7:G141)</f>
        <v>0</v>
      </c>
      <c r="AC143">
        <f>SUMIF(K7:K141,AC142,G7:G141)</f>
        <v>0</v>
      </c>
      <c r="AD143" t="s">
        <v>328</v>
      </c>
    </row>
    <row r="144" spans="1:59" x14ac:dyDescent="0.2">
      <c r="A144" s="6"/>
      <c r="B144" s="7" t="s">
        <v>327</v>
      </c>
      <c r="C144" s="209" t="s">
        <v>327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212"/>
      <c r="S144" s="6"/>
      <c r="T144" s="6"/>
    </row>
    <row r="145" spans="1:30" hidden="1" x14ac:dyDescent="0.2">
      <c r="A145" s="6"/>
      <c r="B145" s="7" t="s">
        <v>327</v>
      </c>
      <c r="C145" s="209" t="s">
        <v>327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</row>
    <row r="146" spans="1:30" hidden="1" x14ac:dyDescent="0.2">
      <c r="A146" s="290">
        <v>33</v>
      </c>
      <c r="B146" s="290"/>
      <c r="C146" s="291"/>
      <c r="D146" s="9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</row>
    <row r="147" spans="1:30" hidden="1" x14ac:dyDescent="0.2">
      <c r="A147" s="266"/>
      <c r="B147" s="267"/>
      <c r="C147" s="268"/>
      <c r="D147" s="267"/>
      <c r="E147" s="267"/>
      <c r="F147" s="267"/>
      <c r="G147" s="269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AD147" t="s">
        <v>329</v>
      </c>
    </row>
    <row r="148" spans="1:30" hidden="1" x14ac:dyDescent="0.2">
      <c r="A148" s="270"/>
      <c r="B148" s="271"/>
      <c r="C148" s="272"/>
      <c r="D148" s="271"/>
      <c r="E148" s="271"/>
      <c r="F148" s="271"/>
      <c r="G148" s="273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</row>
    <row r="149" spans="1:30" hidden="1" x14ac:dyDescent="0.2">
      <c r="A149" s="270"/>
      <c r="B149" s="271"/>
      <c r="C149" s="272"/>
      <c r="D149" s="271"/>
      <c r="E149" s="271"/>
      <c r="F149" s="271"/>
      <c r="G149" s="273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</row>
    <row r="150" spans="1:30" hidden="1" x14ac:dyDescent="0.2">
      <c r="A150" s="270"/>
      <c r="B150" s="271"/>
      <c r="C150" s="272"/>
      <c r="D150" s="271"/>
      <c r="E150" s="271"/>
      <c r="F150" s="271"/>
      <c r="G150" s="273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</row>
    <row r="151" spans="1:30" hidden="1" x14ac:dyDescent="0.2">
      <c r="A151" s="274"/>
      <c r="B151" s="275"/>
      <c r="C151" s="276"/>
      <c r="D151" s="275"/>
      <c r="E151" s="275"/>
      <c r="F151" s="275"/>
      <c r="G151" s="277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</row>
    <row r="152" spans="1:30" hidden="1" x14ac:dyDescent="0.2">
      <c r="A152" s="6"/>
      <c r="B152" s="7" t="s">
        <v>327</v>
      </c>
      <c r="C152" s="209" t="s">
        <v>327</v>
      </c>
      <c r="D152" s="9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</row>
    <row r="153" spans="1:30" x14ac:dyDescent="0.2">
      <c r="C153" s="211"/>
      <c r="D153" s="151"/>
      <c r="AD153" t="s">
        <v>330</v>
      </c>
    </row>
    <row r="154" spans="1:30" x14ac:dyDescent="0.2">
      <c r="D154" s="151"/>
    </row>
    <row r="155" spans="1:30" x14ac:dyDescent="0.2">
      <c r="D155" s="151"/>
    </row>
    <row r="156" spans="1:30" x14ac:dyDescent="0.2">
      <c r="D156" s="151"/>
    </row>
    <row r="157" spans="1:30" x14ac:dyDescent="0.2">
      <c r="D157" s="151"/>
    </row>
    <row r="158" spans="1:30" x14ac:dyDescent="0.2">
      <c r="D158" s="151"/>
    </row>
    <row r="159" spans="1:30" x14ac:dyDescent="0.2">
      <c r="D159" s="151"/>
    </row>
    <row r="160" spans="1:30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12">
    <mergeCell ref="A147:G151"/>
    <mergeCell ref="A1:G1"/>
    <mergeCell ref="C2:G2"/>
    <mergeCell ref="C3:G3"/>
    <mergeCell ref="C4:G4"/>
    <mergeCell ref="C27:G27"/>
    <mergeCell ref="C28:G28"/>
    <mergeCell ref="C29:G29"/>
    <mergeCell ref="C30:G30"/>
    <mergeCell ref="C37:G37"/>
    <mergeCell ref="C52:G52"/>
    <mergeCell ref="A146:C146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</dc:creator>
  <cp:lastModifiedBy>admin</cp:lastModifiedBy>
  <cp:lastPrinted>2014-02-28T09:52:57Z</cp:lastPrinted>
  <dcterms:created xsi:type="dcterms:W3CDTF">2009-04-08T07:15:50Z</dcterms:created>
  <dcterms:modified xsi:type="dcterms:W3CDTF">2017-05-15T14:18:27Z</dcterms:modified>
</cp:coreProperties>
</file>